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k668fs\共有領域\A_部署フォルダ\水道部\　【上水・簡水・下水 共通】\　【経営比較分析表】\R3年度決算分　経営比較分析表(上水・簡水・下水)\【R5.1.20〆】公営企業に係る経営比較分析表(上・簡・下)\"/>
    </mc:Choice>
  </mc:AlternateContent>
  <workbookProtection workbookAlgorithmName="SHA-512" workbookHashValue="zu5hF3SjHSqq+oFcjEwlhEy8wbOrSVK5cJ6GJ+BDPZlJSo5MvKd3e0Duo9L+YHawfR7YU7ZsIF4XGvzQDjZMBw==" workbookSaltValue="rrVf0jt0rRcP0gW8nmSu4Q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<sst xmlns="http://schemas.openxmlformats.org/spreadsheetml/2006/main" count="233" uniqueCount="118">
  <si>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</si>
  <si>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</si>
  <si>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</si>
  <si>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</si>
  <si>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</si>
  <si>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</si>
  <si>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</si>
  <si>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</si>
  <si>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</si>
  <si>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</si>
  <si>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</si>
  <si>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</si>
  <si>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</si>
  <si>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</si>
  <si>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</si>
  <si>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</si>
  <si>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</si>
  <si>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</si>
  <si>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</si>
  <si>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</si>
  <si>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</si>
  <si>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</si>
  <si>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</si>
  <si>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</si>
  <si>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</si>
  <si>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</si>
  <si>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</si>
  <si>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</si>
  <si>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</si>
  <si>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</si>
  <si>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</si>
  <si>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</si>
  <si>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</si>
  <si>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</si>
  <si>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</si>
  <si>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</si>
  <si>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</si>
  <si>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</si>
  <si>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</si>
  <si>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</si>
  <si>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</si>
  <si>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</si>
  <si>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</si>
  <si>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</si>
  <si>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</si>
  <si>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</si>
  <si>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</si>
  <si>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</si>
  <si>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</si>
  <si>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</si>
  <si>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</si>
  <si>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</si>
  <si>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</si>
  <si>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</si>
  <si>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</si>
  <si>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</si>
  <si>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</si>
  <si>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</si>
  <si>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</si>
  <si>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</si>
  <si>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</si>
  <si>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</si>
  <si>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</si>
  <si>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</si>
  <si>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</si>
  <si>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</si>
  <si>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</si>
  <si>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</si>
  <si>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</si>
  <si>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</si>
  <si>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</si>
  <si>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</si>
  <si>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</si>
  <si>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</si>
  <si>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</si>
  <si>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</si>
  <si>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</si>
  <si>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</si>
  <si>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</si>
  <si>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</si>
  <si>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</si>
  <si>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</si>
  <si>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</si>
  <si>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</si>
  <si>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</si>
  <si>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</si>
  <si>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</si>
  <si>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</si>
  <si>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</si>
  <si>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</si>
  <si>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</si>
  <si>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</si>
  <si>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</si>
  <si>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</si>
  <si>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</si>
  <si>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</si>
  <si>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白糠町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</si>
  <si>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</si>
  <si>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</si>
  <si>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</si>
  <si>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</si>
  <si>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</si>
  <si>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</si>
  <si>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</si>
  <si>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</si>
  <si>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</si>
  <si>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</si>
  <si>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</si>
  <si>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</si>
  <si>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</si>
  <si>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</si>
  <si>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</si>
  <si>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</si>
  <si>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</si>
  <si>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</si>
  <si>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使用料収入では経営を賄えないことから、一般会計からの繰入により収支の均衡を図っています。
　有収率については、類似団体平均値、全国平均値を大きく上回っており、施設の稼働状況は良好と判断します。
　給水戸数が少ないため、施設利用率は平均値の半分ほどとなっていますが、配水量自体に大きな影響はないものと思われます。</t>
    <rPh sb="1" eb="4">
      <t>シヨウリョウ</t>
    </rPh>
    <rPh sb="4" eb="6">
      <t>シュウニュウ</t>
    </rPh>
    <rPh sb="8" eb="10">
      <t>ケイエイ</t>
    </rPh>
    <rPh sb="11" eb="12">
      <t>マカナ</t>
    </rPh>
    <rPh sb="20" eb="22">
      <t>イッパン</t>
    </rPh>
    <rPh sb="22" eb="24">
      <t>カイケイ</t>
    </rPh>
    <rPh sb="27" eb="29">
      <t>クリイレ</t>
    </rPh>
    <rPh sb="32" eb="34">
      <t>シュウシ</t>
    </rPh>
    <rPh sb="35" eb="37">
      <t>キンコウ</t>
    </rPh>
    <rPh sb="38" eb="39">
      <t>ハカ</t>
    </rPh>
    <rPh sb="47" eb="50">
      <t>ユウシュウリツ</t>
    </rPh>
    <rPh sb="56" eb="58">
      <t>ルイジ</t>
    </rPh>
    <rPh sb="58" eb="60">
      <t>ダンタイ</t>
    </rPh>
    <rPh sb="60" eb="63">
      <t>ヘイキンチ</t>
    </rPh>
    <rPh sb="64" eb="66">
      <t>ゼンコク</t>
    </rPh>
    <rPh sb="66" eb="69">
      <t>ヘイキンチ</t>
    </rPh>
    <rPh sb="70" eb="71">
      <t>オオ</t>
    </rPh>
    <rPh sb="73" eb="75">
      <t>ウワマワ</t>
    </rPh>
    <rPh sb="80" eb="82">
      <t>シセツ</t>
    </rPh>
    <rPh sb="83" eb="85">
      <t>カドウ</t>
    </rPh>
    <rPh sb="85" eb="87">
      <t>ジョウキョウ</t>
    </rPh>
    <rPh sb="88" eb="90">
      <t>リョウコウ</t>
    </rPh>
    <rPh sb="91" eb="93">
      <t>ハンダン</t>
    </rPh>
    <rPh sb="99" eb="101">
      <t>キュウスイ</t>
    </rPh>
    <rPh sb="101" eb="103">
      <t>コスウ</t>
    </rPh>
    <rPh sb="104" eb="105">
      <t>スク</t>
    </rPh>
    <rPh sb="110" eb="112">
      <t>シセツ</t>
    </rPh>
    <rPh sb="112" eb="114">
      <t>リヨウ</t>
    </rPh>
    <rPh sb="114" eb="115">
      <t>リツ</t>
    </rPh>
    <rPh sb="116" eb="119">
      <t>ヘイキンチ</t>
    </rPh>
    <rPh sb="120" eb="122">
      <t>ハンブン</t>
    </rPh>
    <rPh sb="133" eb="135">
      <t>ハイスイ</t>
    </rPh>
    <rPh sb="135" eb="136">
      <t>リョウ</t>
    </rPh>
    <rPh sb="136" eb="138">
      <t>ジタイ</t>
    </rPh>
    <rPh sb="139" eb="140">
      <t>オオ</t>
    </rPh>
    <rPh sb="142" eb="144">
      <t>エイキョウ</t>
    </rPh>
    <rPh sb="150" eb="151">
      <t>オモ</t>
    </rPh>
    <phoneticPr fontId="4"/>
  </si>
  <si>
    <t>　供用開始から２４年経過することから、主に施設整備について計画的に更新していく予定です。</t>
    <rPh sb="1" eb="3">
      <t>キョウヨウ</t>
    </rPh>
    <rPh sb="3" eb="5">
      <t>カイシ</t>
    </rPh>
    <rPh sb="9" eb="10">
      <t>ネン</t>
    </rPh>
    <rPh sb="10" eb="12">
      <t>ケイカ</t>
    </rPh>
    <rPh sb="19" eb="20">
      <t>オモ</t>
    </rPh>
    <rPh sb="21" eb="23">
      <t>シセツ</t>
    </rPh>
    <rPh sb="23" eb="25">
      <t>セイビ</t>
    </rPh>
    <rPh sb="29" eb="32">
      <t>ケイカクテキ</t>
    </rPh>
    <rPh sb="33" eb="35">
      <t>コウシン</t>
    </rPh>
    <rPh sb="39" eb="41">
      <t>ヨテイ</t>
    </rPh>
    <phoneticPr fontId="4"/>
  </si>
  <si>
    <t>　一般会計からの繰入に頼らざるを得ない経営状況であることから、今後も財政当局との十分な協議の下で設備更新を取り進め、水の安定供給の維持を図ることとします。</t>
    <rPh sb="1" eb="3">
      <t>イッパン</t>
    </rPh>
    <rPh sb="3" eb="5">
      <t>カイケイ</t>
    </rPh>
    <rPh sb="8" eb="10">
      <t>クリイレ</t>
    </rPh>
    <rPh sb="11" eb="12">
      <t>タヨ</t>
    </rPh>
    <rPh sb="16" eb="17">
      <t>エ</t>
    </rPh>
    <rPh sb="19" eb="21">
      <t>ケイエイ</t>
    </rPh>
    <rPh sb="21" eb="23">
      <t>ジョウキョウ</t>
    </rPh>
    <rPh sb="31" eb="33">
      <t>コンゴ</t>
    </rPh>
    <rPh sb="34" eb="36">
      <t>ザイセイ</t>
    </rPh>
    <rPh sb="36" eb="38">
      <t>トウキョク</t>
    </rPh>
    <rPh sb="40" eb="42">
      <t>ジュウブン</t>
    </rPh>
    <rPh sb="43" eb="45">
      <t>キョウギ</t>
    </rPh>
    <rPh sb="46" eb="47">
      <t>モト</t>
    </rPh>
    <rPh sb="48" eb="50">
      <t>セツビ</t>
    </rPh>
    <rPh sb="50" eb="52">
      <t>コウシン</t>
    </rPh>
    <rPh sb="53" eb="54">
      <t>ト</t>
    </rPh>
    <rPh sb="55" eb="56">
      <t>スス</t>
    </rPh>
    <rPh sb="58" eb="59">
      <t>ミズ</t>
    </rPh>
    <rPh sb="60" eb="62">
      <t>アンテイ</t>
    </rPh>
    <rPh sb="62" eb="64">
      <t>キョウキュウ</t>
    </rPh>
    <rPh sb="65" eb="67">
      <t>イジ</t>
    </rPh>
    <rPh sb="68" eb="69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</si>
</sst>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1-41FB-B34D-0141BA3F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0.62</c:v>
                </c:pt>
                <c:pt idx="2">
                  <c:v>0.39</c:v>
                </c:pt>
                <c:pt idx="3">
                  <c:v>0.61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1-41FB-B34D-0141BA3F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23.89</c:v>
                </c:pt>
                <c:pt idx="2">
                  <c:v>23.88</c:v>
                </c:pt>
                <c:pt idx="3">
                  <c:v>24.84</c:v>
                </c:pt>
                <c:pt idx="4">
                  <c:v>30.03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6-4EFF-A6E6-41A92AF09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47.95</c:v>
                </c:pt>
                <c:pt idx="1">
                  <c:v>48.26</c:v>
                </c:pt>
                <c:pt idx="2">
                  <c:v>48.01</c:v>
                </c:pt>
                <c:pt idx="3">
                  <c:v>49.08</c:v>
                </c:pt>
                <c:pt idx="4">
                  <c:v>51.46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6-4EFF-A6E6-41A92AF09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95.49</c:v>
                </c:pt>
                <c:pt idx="1">
                  <c:v>92.2</c:v>
                </c:pt>
                <c:pt idx="2">
                  <c:v>94.62</c:v>
                </c:pt>
                <c:pt idx="3">
                  <c:v>91.33</c:v>
                </c:pt>
                <c:pt idx="4">
                  <c:v>93.55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2-46EC-BA7D-E041D67D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72.72</c:v>
                </c:pt>
                <c:pt idx="2">
                  <c:v>72.75</c:v>
                </c:pt>
                <c:pt idx="3">
                  <c:v>71.27</c:v>
                </c:pt>
                <c:pt idx="4">
                  <c:v>68.58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2-46EC-BA7D-E041D67D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77.709999999999994</c:v>
                </c:pt>
                <c:pt idx="1">
                  <c:v>76.38</c:v>
                </c:pt>
                <c:pt idx="2">
                  <c:v>84.04</c:v>
                </c:pt>
                <c:pt idx="3">
                  <c:v>94.23</c:v>
                </c:pt>
                <c:pt idx="4">
                  <c:v>61.86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A-438D-87CB-7068ABD04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74.05</c:v>
                </c:pt>
                <c:pt idx="1">
                  <c:v>73.25</c:v>
                </c:pt>
                <c:pt idx="2">
                  <c:v>75.06</c:v>
                </c:pt>
                <c:pt idx="3">
                  <c:v>73.22</c:v>
                </c:pt>
                <c:pt idx="4">
                  <c:v>69.05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A-438D-87CB-7068ABD04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9-40C9-B983-4A51895B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9-40C9-B983-4A51895B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6-4B87-BF6F-4504B7789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6-4B87-BF6F-4504B7789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5-4524-9C09-090D82639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5-4524-9C09-090D82639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4-4514-AE0A-5BA3B4D09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4-4514-AE0A-5BA3B4D09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1418.77</c:v>
                </c:pt>
                <c:pt idx="1">
                  <c:v>1407.8</c:v>
                </c:pt>
                <c:pt idx="2">
                  <c:v>1355</c:v>
                </c:pt>
                <c:pt idx="3">
                  <c:v>1561.82</c:v>
                </c:pt>
                <c:pt idx="4">
                  <c:v>1244.19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A-4C0B-A4DB-BC449B5AA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1302.33</c:v>
                </c:pt>
                <c:pt idx="1">
                  <c:v>1274.21</c:v>
                </c:pt>
                <c:pt idx="2">
                  <c:v>1183.92</c:v>
                </c:pt>
                <c:pt idx="3">
                  <c:v>1128.72</c:v>
                </c:pt>
                <c:pt idx="4">
                  <c:v>1125.25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A-4C0B-A4DB-BC449B5AA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30.33</c:v>
                </c:pt>
                <c:pt idx="1">
                  <c:v>20.440000000000001</c:v>
                </c:pt>
                <c:pt idx="2">
                  <c:v>16.260000000000002</c:v>
                </c:pt>
                <c:pt idx="3">
                  <c:v>13.3</c:v>
                </c:pt>
                <c:pt idx="4">
                  <c:v>19.440000000000001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D-4E86-B218-2AAA9E57E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40.89</c:v>
                </c:pt>
                <c:pt idx="1">
                  <c:v>41.25</c:v>
                </c:pt>
                <c:pt idx="2">
                  <c:v>42.5</c:v>
                </c:pt>
                <c:pt idx="3">
                  <c:v>41.84</c:v>
                </c:pt>
                <c:pt idx="4">
                  <c:v>41.44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D-4E86-B218-2AAA9E57E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453.64</c:v>
                </c:pt>
                <c:pt idx="1">
                  <c:v>683.68</c:v>
                </c:pt>
                <c:pt idx="2">
                  <c:v>858.67</c:v>
                </c:pt>
                <c:pt idx="3">
                  <c:v>862.96</c:v>
                </c:pt>
                <c:pt idx="4">
                  <c:v>680.12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2-4756-BD8B-C85A452CF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</c:v>
                </c:pt>
                <c:pt idx="1">
                  <c:v>383.25</c:v>
                </c:pt>
                <c:pt idx="2">
                  <c:v>377.72</c:v>
                </c:pt>
                <c:pt idx="3">
                  <c:v>390.47</c:v>
                </c:pt>
                <c:pt idx="4">
                  <c:v>403.61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2-4756-BD8B-C85A452CF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0" t="str">
        <f>データ!H6</f>
        <v>北海道　白糠町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D4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7391</v>
      </c>
      <c r="AM8" s="55"/>
      <c r="AN8" s="55"/>
      <c r="AO8" s="55"/>
      <c r="AP8" s="55"/>
      <c r="AQ8" s="55"/>
      <c r="AR8" s="55"/>
      <c r="AS8" s="55"/>
      <c r="AT8" s="45">
        <f>データ!$S$6</f>
        <v>773.13</v>
      </c>
      <c r="AU8" s="45"/>
      <c r="AV8" s="45"/>
      <c r="AW8" s="45"/>
      <c r="AX8" s="45"/>
      <c r="AY8" s="45"/>
      <c r="AZ8" s="45"/>
      <c r="BA8" s="45"/>
      <c r="BB8" s="45">
        <f>データ!$T$6</f>
        <v>9.56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2.35</v>
      </c>
      <c r="Q10" s="45"/>
      <c r="R10" s="45"/>
      <c r="S10" s="45"/>
      <c r="T10" s="45"/>
      <c r="U10" s="45"/>
      <c r="V10" s="45"/>
      <c r="W10" s="55">
        <f>データ!$Q$6</f>
        <v>4510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173</v>
      </c>
      <c r="AM10" s="55"/>
      <c r="AN10" s="55"/>
      <c r="AO10" s="55"/>
      <c r="AP10" s="55"/>
      <c r="AQ10" s="55"/>
      <c r="AR10" s="55"/>
      <c r="AS10" s="55"/>
      <c r="AT10" s="45">
        <f>データ!$V$6</f>
        <v>19.600000000000001</v>
      </c>
      <c r="AU10" s="45"/>
      <c r="AV10" s="45"/>
      <c r="AW10" s="45"/>
      <c r="AX10" s="45"/>
      <c r="AY10" s="45"/>
      <c r="AZ10" s="45"/>
      <c r="BA10" s="45"/>
      <c r="BB10" s="45">
        <f>データ!$W$6</f>
        <v>8.83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115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116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117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>
      <c r="C83" s="12"/>
    </row>
    <row r="84" spans="1:78" hidden="1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41</v>
      </c>
      <c r="N85" s="13" t="s">
        <v>42</v>
      </c>
      <c r="O85" s="13" t="str">
        <f>データ!EN6</f>
        <v>【0.58】</v>
      </c>
    </row>
  </sheetData>
  <sheetProtection algorithmName="SHA-512" hashValue="OjgdDXKJ9Yp7v38V5hzE29ozi+DC6ZfyldxudEWLf2HCuv9Fp0YFwoHY5g3eO5hkuQWYgWL/uy+SkBCllVxRgA==" saltValue="edbS44cj+Nbl/JBHx7mYZ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>
      <c r="A6" s="15" t="s">
        <v>95</v>
      </c>
      <c r="B6" s="20">
        <f>B7</f>
        <v>2021</v>
      </c>
      <c r="C6" s="20">
        <f t="shared" ref="C6:W6" si="3">C7</f>
        <v>16683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北海道　白糠町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2.35</v>
      </c>
      <c r="Q6" s="21">
        <f t="shared" si="3"/>
        <v>4510</v>
      </c>
      <c r="R6" s="21">
        <f t="shared" si="3"/>
        <v>7391</v>
      </c>
      <c r="S6" s="21">
        <f t="shared" si="3"/>
        <v>773.13</v>
      </c>
      <c r="T6" s="21">
        <f t="shared" si="3"/>
        <v>9.56</v>
      </c>
      <c r="U6" s="21">
        <f t="shared" si="3"/>
        <v>173</v>
      </c>
      <c r="V6" s="21">
        <f t="shared" si="3"/>
        <v>19.600000000000001</v>
      </c>
      <c r="W6" s="21">
        <f t="shared" si="3"/>
        <v>8.83</v>
      </c>
      <c r="X6" s="22">
        <f>IF(X7="",NA(),X7)</f>
        <v>77.709999999999994</v>
      </c>
      <c r="Y6" s="22">
        <f t="shared" ref="Y6:AG6" si="4">IF(Y7="",NA(),Y7)</f>
        <v>76.38</v>
      </c>
      <c r="Z6" s="22">
        <f t="shared" si="4"/>
        <v>84.04</v>
      </c>
      <c r="AA6" s="22">
        <f t="shared" si="4"/>
        <v>94.23</v>
      </c>
      <c r="AB6" s="22">
        <f t="shared" si="4"/>
        <v>61.86</v>
      </c>
      <c r="AC6" s="22">
        <f t="shared" si="4"/>
        <v>74.05</v>
      </c>
      <c r="AD6" s="22">
        <f t="shared" si="4"/>
        <v>73.25</v>
      </c>
      <c r="AE6" s="22">
        <f t="shared" si="4"/>
        <v>75.06</v>
      </c>
      <c r="AF6" s="22">
        <f t="shared" si="4"/>
        <v>73.22</v>
      </c>
      <c r="AG6" s="22">
        <f t="shared" si="4"/>
        <v>69.05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1418.77</v>
      </c>
      <c r="BF6" s="22">
        <f t="shared" ref="BF6:BN6" si="7">IF(BF7="",NA(),BF7)</f>
        <v>1407.8</v>
      </c>
      <c r="BG6" s="22">
        <f t="shared" si="7"/>
        <v>1355</v>
      </c>
      <c r="BH6" s="22">
        <f t="shared" si="7"/>
        <v>1561.82</v>
      </c>
      <c r="BI6" s="22">
        <f t="shared" si="7"/>
        <v>1244.19</v>
      </c>
      <c r="BJ6" s="22">
        <f t="shared" si="7"/>
        <v>1302.33</v>
      </c>
      <c r="BK6" s="22">
        <f t="shared" si="7"/>
        <v>1274.21</v>
      </c>
      <c r="BL6" s="22">
        <f t="shared" si="7"/>
        <v>1183.92</v>
      </c>
      <c r="BM6" s="22">
        <f t="shared" si="7"/>
        <v>1128.72</v>
      </c>
      <c r="BN6" s="22">
        <f t="shared" si="7"/>
        <v>1125.25</v>
      </c>
      <c r="BO6" s="21" t="str">
        <f>IF(BO7="","",IF(BO7="-","【-】","【"&amp;SUBSTITUTE(TEXT(BO7,"#,##0.00"),"-","△")&amp;"】"))</f>
        <v>【940.88】</v>
      </c>
      <c r="BP6" s="22">
        <f>IF(BP7="",NA(),BP7)</f>
        <v>30.33</v>
      </c>
      <c r="BQ6" s="22">
        <f t="shared" ref="BQ6:BY6" si="8">IF(BQ7="",NA(),BQ7)</f>
        <v>20.440000000000001</v>
      </c>
      <c r="BR6" s="22">
        <f t="shared" si="8"/>
        <v>16.260000000000002</v>
      </c>
      <c r="BS6" s="22">
        <f t="shared" si="8"/>
        <v>13.3</v>
      </c>
      <c r="BT6" s="22">
        <f t="shared" si="8"/>
        <v>19.440000000000001</v>
      </c>
      <c r="BU6" s="22">
        <f t="shared" si="8"/>
        <v>40.89</v>
      </c>
      <c r="BV6" s="22">
        <f t="shared" si="8"/>
        <v>41.25</v>
      </c>
      <c r="BW6" s="22">
        <f t="shared" si="8"/>
        <v>42.5</v>
      </c>
      <c r="BX6" s="22">
        <f t="shared" si="8"/>
        <v>41.84</v>
      </c>
      <c r="BY6" s="22">
        <f t="shared" si="8"/>
        <v>41.44</v>
      </c>
      <c r="BZ6" s="21" t="str">
        <f>IF(BZ7="","",IF(BZ7="-","【-】","【"&amp;SUBSTITUTE(TEXT(BZ7,"#,##0.00"),"-","△")&amp;"】"))</f>
        <v>【54.59】</v>
      </c>
      <c r="CA6" s="22">
        <f>IF(CA7="",NA(),CA7)</f>
        <v>453.64</v>
      </c>
      <c r="CB6" s="22">
        <f t="shared" ref="CB6:CJ6" si="9">IF(CB7="",NA(),CB7)</f>
        <v>683.68</v>
      </c>
      <c r="CC6" s="22">
        <f t="shared" si="9"/>
        <v>858.67</v>
      </c>
      <c r="CD6" s="22">
        <f t="shared" si="9"/>
        <v>862.96</v>
      </c>
      <c r="CE6" s="22">
        <f t="shared" si="9"/>
        <v>680.12</v>
      </c>
      <c r="CF6" s="22">
        <f t="shared" si="9"/>
        <v>383.2</v>
      </c>
      <c r="CG6" s="22">
        <f t="shared" si="9"/>
        <v>383.25</v>
      </c>
      <c r="CH6" s="22">
        <f t="shared" si="9"/>
        <v>377.72</v>
      </c>
      <c r="CI6" s="22">
        <f t="shared" si="9"/>
        <v>390.47</v>
      </c>
      <c r="CJ6" s="22">
        <f t="shared" si="9"/>
        <v>403.61</v>
      </c>
      <c r="CK6" s="21" t="str">
        <f>IF(CK7="","",IF(CK7="-","【-】","【"&amp;SUBSTITUTE(TEXT(CK7,"#,##0.00"),"-","△")&amp;"】"))</f>
        <v>【301.20】</v>
      </c>
      <c r="CL6" s="22">
        <f>IF(CL7="",NA(),CL7)</f>
        <v>25</v>
      </c>
      <c r="CM6" s="22">
        <f t="shared" ref="CM6:CU6" si="10">IF(CM7="",NA(),CM7)</f>
        <v>23.89</v>
      </c>
      <c r="CN6" s="22">
        <f t="shared" si="10"/>
        <v>23.88</v>
      </c>
      <c r="CO6" s="22">
        <f t="shared" si="10"/>
        <v>24.84</v>
      </c>
      <c r="CP6" s="22">
        <f t="shared" si="10"/>
        <v>30.03</v>
      </c>
      <c r="CQ6" s="22">
        <f t="shared" si="10"/>
        <v>47.95</v>
      </c>
      <c r="CR6" s="22">
        <f t="shared" si="10"/>
        <v>48.26</v>
      </c>
      <c r="CS6" s="22">
        <f t="shared" si="10"/>
        <v>48.01</v>
      </c>
      <c r="CT6" s="22">
        <f t="shared" si="10"/>
        <v>49.08</v>
      </c>
      <c r="CU6" s="22">
        <f t="shared" si="10"/>
        <v>51.46</v>
      </c>
      <c r="CV6" s="21" t="str">
        <f>IF(CV7="","",IF(CV7="-","【-】","【"&amp;SUBSTITUTE(TEXT(CV7,"#,##0.00"),"-","△")&amp;"】"))</f>
        <v>【56.42】</v>
      </c>
      <c r="CW6" s="22">
        <f>IF(CW7="",NA(),CW7)</f>
        <v>95.49</v>
      </c>
      <c r="CX6" s="22">
        <f t="shared" ref="CX6:DF6" si="11">IF(CX7="",NA(),CX7)</f>
        <v>92.2</v>
      </c>
      <c r="CY6" s="22">
        <f t="shared" si="11"/>
        <v>94.62</v>
      </c>
      <c r="CZ6" s="22">
        <f t="shared" si="11"/>
        <v>91.33</v>
      </c>
      <c r="DA6" s="22">
        <f t="shared" si="11"/>
        <v>93.55</v>
      </c>
      <c r="DB6" s="22">
        <f t="shared" si="11"/>
        <v>74.900000000000006</v>
      </c>
      <c r="DC6" s="22">
        <f t="shared" si="11"/>
        <v>72.72</v>
      </c>
      <c r="DD6" s="22">
        <f t="shared" si="11"/>
        <v>72.75</v>
      </c>
      <c r="DE6" s="22">
        <f t="shared" si="11"/>
        <v>71.27</v>
      </c>
      <c r="DF6" s="22">
        <f t="shared" si="11"/>
        <v>68.58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0.56999999999999995</v>
      </c>
      <c r="EJ6" s="22">
        <f t="shared" si="14"/>
        <v>0.62</v>
      </c>
      <c r="EK6" s="22">
        <f t="shared" si="14"/>
        <v>0.39</v>
      </c>
      <c r="EL6" s="22">
        <f t="shared" si="14"/>
        <v>0.61</v>
      </c>
      <c r="EM6" s="22">
        <f t="shared" si="14"/>
        <v>0.4</v>
      </c>
      <c r="EN6" s="21" t="str">
        <f>IF(EN7="","",IF(EN7="-","【-】","【"&amp;SUBSTITUTE(TEXT(EN7,"#,##0.00"),"-","△")&amp;"】"))</f>
        <v>【0.58】</v>
      </c>
    </row>
    <row r="7" spans="1:144" s="23" customFormat="1">
      <c r="A7" s="15"/>
      <c r="B7" s="24">
        <v>2021</v>
      </c>
      <c r="C7" s="24">
        <v>16683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2.35</v>
      </c>
      <c r="Q7" s="25">
        <v>4510</v>
      </c>
      <c r="R7" s="25">
        <v>7391</v>
      </c>
      <c r="S7" s="25">
        <v>773.13</v>
      </c>
      <c r="T7" s="25">
        <v>9.56</v>
      </c>
      <c r="U7" s="25">
        <v>173</v>
      </c>
      <c r="V7" s="25">
        <v>19.600000000000001</v>
      </c>
      <c r="W7" s="25">
        <v>8.83</v>
      </c>
      <c r="X7" s="25">
        <v>77.709999999999994</v>
      </c>
      <c r="Y7" s="25">
        <v>76.38</v>
      </c>
      <c r="Z7" s="25">
        <v>84.04</v>
      </c>
      <c r="AA7" s="25">
        <v>94.23</v>
      </c>
      <c r="AB7" s="25">
        <v>61.86</v>
      </c>
      <c r="AC7" s="25">
        <v>74.05</v>
      </c>
      <c r="AD7" s="25">
        <v>73.25</v>
      </c>
      <c r="AE7" s="25">
        <v>75.06</v>
      </c>
      <c r="AF7" s="25">
        <v>73.22</v>
      </c>
      <c r="AG7" s="25">
        <v>69.05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1418.77</v>
      </c>
      <c r="BF7" s="25">
        <v>1407.8</v>
      </c>
      <c r="BG7" s="25">
        <v>1355</v>
      </c>
      <c r="BH7" s="25">
        <v>1561.82</v>
      </c>
      <c r="BI7" s="25">
        <v>1244.19</v>
      </c>
      <c r="BJ7" s="25">
        <v>1302.33</v>
      </c>
      <c r="BK7" s="25">
        <v>1274.21</v>
      </c>
      <c r="BL7" s="25">
        <v>1183.92</v>
      </c>
      <c r="BM7" s="25">
        <v>1128.72</v>
      </c>
      <c r="BN7" s="25">
        <v>1125.25</v>
      </c>
      <c r="BO7" s="25">
        <v>940.88</v>
      </c>
      <c r="BP7" s="25">
        <v>30.33</v>
      </c>
      <c r="BQ7" s="25">
        <v>20.440000000000001</v>
      </c>
      <c r="BR7" s="25">
        <v>16.260000000000002</v>
      </c>
      <c r="BS7" s="25">
        <v>13.3</v>
      </c>
      <c r="BT7" s="25">
        <v>19.440000000000001</v>
      </c>
      <c r="BU7" s="25">
        <v>40.89</v>
      </c>
      <c r="BV7" s="25">
        <v>41.25</v>
      </c>
      <c r="BW7" s="25">
        <v>42.5</v>
      </c>
      <c r="BX7" s="25">
        <v>41.84</v>
      </c>
      <c r="BY7" s="25">
        <v>41.44</v>
      </c>
      <c r="BZ7" s="25">
        <v>54.59</v>
      </c>
      <c r="CA7" s="25">
        <v>453.64</v>
      </c>
      <c r="CB7" s="25">
        <v>683.68</v>
      </c>
      <c r="CC7" s="25">
        <v>858.67</v>
      </c>
      <c r="CD7" s="25">
        <v>862.96</v>
      </c>
      <c r="CE7" s="25">
        <v>680.12</v>
      </c>
      <c r="CF7" s="25">
        <v>383.2</v>
      </c>
      <c r="CG7" s="25">
        <v>383.25</v>
      </c>
      <c r="CH7" s="25">
        <v>377.72</v>
      </c>
      <c r="CI7" s="25">
        <v>390.47</v>
      </c>
      <c r="CJ7" s="25">
        <v>403.61</v>
      </c>
      <c r="CK7" s="25">
        <v>301.2</v>
      </c>
      <c r="CL7" s="25">
        <v>25</v>
      </c>
      <c r="CM7" s="25">
        <v>23.89</v>
      </c>
      <c r="CN7" s="25">
        <v>23.88</v>
      </c>
      <c r="CO7" s="25">
        <v>24.84</v>
      </c>
      <c r="CP7" s="25">
        <v>30.03</v>
      </c>
      <c r="CQ7" s="25">
        <v>47.95</v>
      </c>
      <c r="CR7" s="25">
        <v>48.26</v>
      </c>
      <c r="CS7" s="25">
        <v>48.01</v>
      </c>
      <c r="CT7" s="25">
        <v>49.08</v>
      </c>
      <c r="CU7" s="25">
        <v>51.46</v>
      </c>
      <c r="CV7" s="25">
        <v>56.42</v>
      </c>
      <c r="CW7" s="25">
        <v>95.49</v>
      </c>
      <c r="CX7" s="25">
        <v>92.2</v>
      </c>
      <c r="CY7" s="25">
        <v>94.62</v>
      </c>
      <c r="CZ7" s="25">
        <v>91.33</v>
      </c>
      <c r="DA7" s="25">
        <v>93.55</v>
      </c>
      <c r="DB7" s="25">
        <v>74.900000000000006</v>
      </c>
      <c r="DC7" s="25">
        <v>72.72</v>
      </c>
      <c r="DD7" s="25">
        <v>72.75</v>
      </c>
      <c r="DE7" s="25">
        <v>71.27</v>
      </c>
      <c r="DF7" s="25">
        <v>68.58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0.56999999999999995</v>
      </c>
      <c r="EJ7" s="25">
        <v>0.62</v>
      </c>
      <c r="EK7" s="25">
        <v>0.39</v>
      </c>
      <c r="EL7" s="25">
        <v>0.61</v>
      </c>
      <c r="EM7" s="25">
        <v>0.4</v>
      </c>
      <c r="EN7" s="25">
        <v>0.57999999999999996</v>
      </c>
    </row>
    <row r="8" spans="1:144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>
      <c r="A10" s="27" t="s">
        <v>46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>
      <c r="B12">
        <v>1</v>
      </c>
      <c r="C12">
        <v>1</v>
      </c>
      <c r="D12">
        <v>1</v>
      </c>
      <c r="E12">
        <v>2</v>
      </c>
      <c r="F12">
        <v>3</v>
      </c>
      <c r="G12" t="s">
        <v>110</v>
      </c>
    </row>
    <row r="13" spans="1:144">
      <c r="B13" t="s">
        <v>111</v>
      </c>
      <c r="C13" t="s">
        <v>111</v>
      </c>
      <c r="D13" t="s">
        <v>112</v>
      </c>
      <c r="E13" t="s">
        <v>113</v>
      </c>
      <c r="F13" t="s">
        <v>112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浜野 隆太</cp:lastModifiedBy>
  <dcterms:created xsi:type="dcterms:W3CDTF">2022-12-01T01:08:50Z</dcterms:created>
  <dcterms:modified xsi:type="dcterms:W3CDTF">2023-01-18T07:03:47Z</dcterms:modified>
  <cp:category/>
</cp:coreProperties>
</file>