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805\Desktop\R1年度決算分　経営比較分析表\【R3.1.27〆】公営企業に係る経営比較分析表(上・簡・下)\"/>
    </mc:Choice>
  </mc:AlternateContent>
  <workbookProtection workbookAlgorithmName="SHA-512" workbookHashValue="pxvhuI9eWE8G2k7E1kvpojR8fb3OzJxFS7obI2hrrRoDrdfNgNHTGvVp2QoeYPalXhQAhB5DVmH05ZWsHAVRdg==" workbookSaltValue="/57h7DU8pnYBo/UigJ2yjg==" workbookSpinCount="100000" lockStructure="1"/>
  <bookViews>
    <workbookView xWindow="0" yWindow="0" windowWidth="15360" windowHeight="7635"/>
  </bookViews>
  <sheets>
    <sheet name="法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G85" i="4" s="1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F85" i="4"/>
  <c r="E85" i="4"/>
  <c r="BB10" i="4"/>
  <c r="AT10" i="4"/>
  <c r="AL10" i="4"/>
  <c r="W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<sst xmlns="http://schemas.openxmlformats.org/spreadsheetml/2006/main" count="228" uniqueCount="114">
  <si>
    <t>経営比較分析表（令和元年度決算）</t>
    <rPh sb="8" eb="10">
      <t>レイワ</t>
    </rPh>
    <rPh sb="10" eb="12">
      <t>ガンネン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</si>
  <si>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</si>
  <si>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</si>
  <si>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</si>
  <si>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</si>
  <si>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</si>
  <si>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</si>
  <si>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</si>
  <si>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</si>
  <si>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</si>
  <si>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</si>
  <si>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</si>
  <si>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</si>
  <si>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</si>
  <si>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</si>
  <si>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</si>
  <si>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</si>
  <si>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</si>
  <si>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</si>
  <si>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</si>
  <si>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</si>
  <si>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</si>
  <si>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</si>
  <si>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</si>
  <si>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</si>
  <si>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</si>
  <si>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</si>
  <si>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</si>
  <si>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</si>
  <si>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</si>
  <si>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</si>
  <si>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</si>
  <si>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</si>
  <si>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</si>
  <si>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</si>
  <si>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</si>
  <si>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</si>
  <si>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</si>
  <si>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</si>
  <si>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</si>
  <si>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</si>
  <si>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</si>
  <si>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</si>
  <si>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</si>
  <si>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</si>
  <si>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</si>
  <si>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</si>
  <si>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</si>
  <si>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</si>
  <si>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</si>
  <si>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</si>
  <si>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</si>
  <si>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</si>
  <si>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</si>
  <si>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</si>
  <si>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</si>
  <si>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</si>
  <si>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</si>
  <si>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</si>
  <si>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</si>
  <si>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</si>
  <si>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</si>
  <si>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</si>
  <si>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</si>
  <si>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</si>
  <si>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</si>
  <si>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</si>
  <si>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</si>
  <si>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</si>
  <si>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</si>
  <si>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</si>
  <si>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</si>
  <si>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</si>
  <si>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</si>
  <si>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</si>
  <si>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</si>
  <si>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</si>
  <si>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</si>
  <si>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</si>
  <si>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</si>
  <si>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</si>
  <si>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</si>
  <si>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</si>
  <si>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</si>
  <si>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</si>
  <si>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</si>
  <si>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</si>
  <si>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</si>
  <si>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</si>
  <si>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</si>
  <si>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</si>
  <si>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</si>
  <si>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</si>
  <si>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北海道　白糠町</t>
  </si>
  <si>
    <t>法適用</t>
  </si>
  <si>
    <t>水道事業</t>
  </si>
  <si>
    <t>末端給水事業</t>
  </si>
  <si>
    <t>A8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</si>
  <si>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</si>
  <si>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</si>
  <si>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</si>
  <si>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</si>
  <si>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</si>
  <si>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</si>
  <si>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</si>
  <si>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</si>
  <si>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</si>
  <si>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</si>
  <si>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</si>
  <si>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</si>
  <si>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</si>
  <si>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経常収支比率は前年度より増加し経営の改善が図られ、料金回収率は前年同様１００％を超えており、経営状態は健全であると判断されます。　　　　　また、施設利用率については、類似団体平均値、全国平均値を上回っており、施設の効率性が十分に図られていると判断します。そして、有収率については漏水対策を行ったため、前年度より増加しています。</t>
    <rPh sb="1" eb="3">
      <t>ケイジョウ</t>
    </rPh>
    <rPh sb="3" eb="5">
      <t>シュウシ</t>
    </rPh>
    <rPh sb="5" eb="7">
      <t>ヒリツ</t>
    </rPh>
    <rPh sb="8" eb="11">
      <t>ゼンネンド</t>
    </rPh>
    <rPh sb="13" eb="15">
      <t>ゾウカ</t>
    </rPh>
    <rPh sb="16" eb="18">
      <t>ケイエイ</t>
    </rPh>
    <rPh sb="19" eb="21">
      <t>カイゼン</t>
    </rPh>
    <rPh sb="22" eb="23">
      <t>ハカ</t>
    </rPh>
    <rPh sb="26" eb="28">
      <t>リョウキン</t>
    </rPh>
    <rPh sb="28" eb="30">
      <t>カイシュウ</t>
    </rPh>
    <rPh sb="30" eb="31">
      <t>リツ</t>
    </rPh>
    <rPh sb="32" eb="34">
      <t>ゼンネン</t>
    </rPh>
    <rPh sb="34" eb="36">
      <t>ドウヨウ</t>
    </rPh>
    <rPh sb="41" eb="42">
      <t>コ</t>
    </rPh>
    <rPh sb="47" eb="49">
      <t>ケイエイ</t>
    </rPh>
    <rPh sb="49" eb="51">
      <t>ジョウタイ</t>
    </rPh>
    <rPh sb="52" eb="54">
      <t>ケンゼン</t>
    </rPh>
    <rPh sb="58" eb="60">
      <t>ハンダン</t>
    </rPh>
    <rPh sb="73" eb="75">
      <t>シセツ</t>
    </rPh>
    <rPh sb="75" eb="77">
      <t>リヨウ</t>
    </rPh>
    <rPh sb="77" eb="78">
      <t>リツ</t>
    </rPh>
    <rPh sb="84" eb="86">
      <t>ルイジ</t>
    </rPh>
    <rPh sb="86" eb="88">
      <t>ダンタイ</t>
    </rPh>
    <rPh sb="88" eb="91">
      <t>ヘイキンチ</t>
    </rPh>
    <rPh sb="92" eb="94">
      <t>ゼンコク</t>
    </rPh>
    <rPh sb="94" eb="96">
      <t>ヘイキン</t>
    </rPh>
    <rPh sb="96" eb="97">
      <t>チ</t>
    </rPh>
    <rPh sb="98" eb="100">
      <t>ウワマワ</t>
    </rPh>
    <rPh sb="105" eb="107">
      <t>シセツ</t>
    </rPh>
    <rPh sb="108" eb="111">
      <t>コウリツセイ</t>
    </rPh>
    <rPh sb="112" eb="114">
      <t>ジュウブン</t>
    </rPh>
    <rPh sb="115" eb="116">
      <t>ハカ</t>
    </rPh>
    <rPh sb="122" eb="124">
      <t>ハンダン</t>
    </rPh>
    <rPh sb="132" eb="135">
      <t>ユウシュウリツ</t>
    </rPh>
    <rPh sb="140" eb="142">
      <t>ロウスイ</t>
    </rPh>
    <rPh sb="142" eb="144">
      <t>タイサク</t>
    </rPh>
    <rPh sb="145" eb="146">
      <t>オコナ</t>
    </rPh>
    <rPh sb="151" eb="154">
      <t>ゼンネンド</t>
    </rPh>
    <rPh sb="156" eb="158">
      <t>ゾウカ</t>
    </rPh>
    <phoneticPr fontId="4"/>
  </si>
  <si>
    <t>　設備更新は、令和３年度までの整備計画により随時取り進めて行く予定です。また、管路についても経年劣化率が高いことから、敷設後４０年を経過した管を優先して、計画的に更新を行うこととしています。</t>
    <rPh sb="7" eb="9">
      <t>レイワ</t>
    </rPh>
    <phoneticPr fontId="4"/>
  </si>
  <si>
    <t>　純利益は前年度より増加し、ある程度の積立金は保有しており、流動比率や企業債残高対給水収益比率が示すように支払能力、債務残高も類似団体平均値、全国平均値と比較しても良好な状態であることから、現在のところ経営状態は問題なしと判断します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</si>
</sst>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 formatCode="#,##0.00;&quot;△&quot;#,##0.00;&quot;-&quot;">
                  <c:v>0.41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1.1299999999999999</c:v>
                </c:pt>
                <c:pt idx="4" formatCode="#,##0.00;&quot;△&quot;#,##0.00;&quot;-&quot;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9D-473B-ADA9-4803AA8916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0.65</c:v>
                </c:pt>
                <c:pt idx="1">
                  <c:v>0.46</c:v>
                </c:pt>
                <c:pt idx="2">
                  <c:v>0.44</c:v>
                </c:pt>
                <c:pt idx="3">
                  <c:v>0.52</c:v>
                </c:pt>
                <c:pt idx="4">
                  <c:v>0.47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9D-473B-ADA9-4803AA8916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65.540000000000006</c:v>
                </c:pt>
                <c:pt idx="1">
                  <c:v>65.36</c:v>
                </c:pt>
                <c:pt idx="2">
                  <c:v>70.510000000000005</c:v>
                </c:pt>
                <c:pt idx="3">
                  <c:v>69.42</c:v>
                </c:pt>
                <c:pt idx="4">
                  <c:v>65.27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2E-42D6-A4CF-75901AFD3E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49.08</c:v>
                </c:pt>
                <c:pt idx="1">
                  <c:v>49.32</c:v>
                </c:pt>
                <c:pt idx="2">
                  <c:v>50.24</c:v>
                </c:pt>
                <c:pt idx="3">
                  <c:v>50.29</c:v>
                </c:pt>
                <c:pt idx="4">
                  <c:v>49.64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2E-42D6-A4CF-75901AFD3E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76.400000000000006</c:v>
                </c:pt>
                <c:pt idx="1">
                  <c:v>76.430000000000007</c:v>
                </c:pt>
                <c:pt idx="2">
                  <c:v>69.69</c:v>
                </c:pt>
                <c:pt idx="3">
                  <c:v>69.81</c:v>
                </c:pt>
                <c:pt idx="4">
                  <c:v>74.33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17-46D1-9089-4EADEEB575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79.3</c:v>
                </c:pt>
                <c:pt idx="1">
                  <c:v>79.34</c:v>
                </c:pt>
                <c:pt idx="2">
                  <c:v>78.650000000000006</c:v>
                </c:pt>
                <c:pt idx="3">
                  <c:v>77.73</c:v>
                </c:pt>
                <c:pt idx="4">
                  <c:v>78.09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17-46D1-9089-4EADEEB575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104.58</c:v>
                </c:pt>
                <c:pt idx="1">
                  <c:v>102.09</c:v>
                </c:pt>
                <c:pt idx="2">
                  <c:v>104.08</c:v>
                </c:pt>
                <c:pt idx="3">
                  <c:v>108.97</c:v>
                </c:pt>
                <c:pt idx="4">
                  <c:v>110.19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B2-412F-AF46-C1CFAA7A17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106.62</c:v>
                </c:pt>
                <c:pt idx="1">
                  <c:v>107.95</c:v>
                </c:pt>
                <c:pt idx="2">
                  <c:v>104.47</c:v>
                </c:pt>
                <c:pt idx="3">
                  <c:v>103.81</c:v>
                </c:pt>
                <c:pt idx="4">
                  <c:v>104.35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B2-412F-AF46-C1CFAA7A17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51.16</c:v>
                </c:pt>
                <c:pt idx="1">
                  <c:v>52.13</c:v>
                </c:pt>
                <c:pt idx="2">
                  <c:v>52.21</c:v>
                </c:pt>
                <c:pt idx="3">
                  <c:v>53.31</c:v>
                </c:pt>
                <c:pt idx="4">
                  <c:v>53.7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3B-44FE-B253-856E9829BE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47.44</c:v>
                </c:pt>
                <c:pt idx="1">
                  <c:v>48.3</c:v>
                </c:pt>
                <c:pt idx="2">
                  <c:v>45.14</c:v>
                </c:pt>
                <c:pt idx="3">
                  <c:v>45.85</c:v>
                </c:pt>
                <c:pt idx="4">
                  <c:v>47.31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3B-44FE-B253-856E9829BE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5.42</c:v>
                </c:pt>
                <c:pt idx="1">
                  <c:v>22.59</c:v>
                </c:pt>
                <c:pt idx="2">
                  <c:v>22.6</c:v>
                </c:pt>
                <c:pt idx="3">
                  <c:v>24.09</c:v>
                </c:pt>
                <c:pt idx="4">
                  <c:v>25.98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70-4F81-BD04-A7210C0241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11.16</c:v>
                </c:pt>
                <c:pt idx="1">
                  <c:v>12.43</c:v>
                </c:pt>
                <c:pt idx="2">
                  <c:v>13.58</c:v>
                </c:pt>
                <c:pt idx="3">
                  <c:v>14.13</c:v>
                </c:pt>
                <c:pt idx="4">
                  <c:v>16.77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70-4F81-BD04-A7210C0241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07-4B27-98B9-045E70420C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12.59</c:v>
                </c:pt>
                <c:pt idx="1">
                  <c:v>12.44</c:v>
                </c:pt>
                <c:pt idx="2">
                  <c:v>16.399999999999999</c:v>
                </c:pt>
                <c:pt idx="3">
                  <c:v>25.66</c:v>
                </c:pt>
                <c:pt idx="4">
                  <c:v>21.69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07-4B27-98B9-045E70420C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1888.66</c:v>
                </c:pt>
                <c:pt idx="1">
                  <c:v>2345.14</c:v>
                </c:pt>
                <c:pt idx="2">
                  <c:v>1974.78</c:v>
                </c:pt>
                <c:pt idx="3">
                  <c:v>1696</c:v>
                </c:pt>
                <c:pt idx="4">
                  <c:v>2133.56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C0-4C0C-87D9-4B76E3E44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416.14</c:v>
                </c:pt>
                <c:pt idx="1">
                  <c:v>371.89</c:v>
                </c:pt>
                <c:pt idx="2">
                  <c:v>293.23</c:v>
                </c:pt>
                <c:pt idx="3">
                  <c:v>300.14</c:v>
                </c:pt>
                <c:pt idx="4">
                  <c:v>301.04000000000002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C0-4C0C-87D9-4B76E3E44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138.32</c:v>
                </c:pt>
                <c:pt idx="1">
                  <c:v>129.28</c:v>
                </c:pt>
                <c:pt idx="2">
                  <c:v>121</c:v>
                </c:pt>
                <c:pt idx="3">
                  <c:v>112.02</c:v>
                </c:pt>
                <c:pt idx="4">
                  <c:v>101.3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38-497F-9F8E-C542CB437A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487.22</c:v>
                </c:pt>
                <c:pt idx="1">
                  <c:v>483.11</c:v>
                </c:pt>
                <c:pt idx="2">
                  <c:v>542.29999999999995</c:v>
                </c:pt>
                <c:pt idx="3">
                  <c:v>566.65</c:v>
                </c:pt>
                <c:pt idx="4">
                  <c:v>551.62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38-497F-9F8E-C542CB437A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106.68</c:v>
                </c:pt>
                <c:pt idx="1">
                  <c:v>104.81</c:v>
                </c:pt>
                <c:pt idx="2">
                  <c:v>102.81</c:v>
                </c:pt>
                <c:pt idx="3">
                  <c:v>108</c:v>
                </c:pt>
                <c:pt idx="4">
                  <c:v>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32-4181-AE7E-2E4E473F25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92.76</c:v>
                </c:pt>
                <c:pt idx="1">
                  <c:v>93.28</c:v>
                </c:pt>
                <c:pt idx="2">
                  <c:v>87.51</c:v>
                </c:pt>
                <c:pt idx="3">
                  <c:v>84.77</c:v>
                </c:pt>
                <c:pt idx="4">
                  <c:v>87.11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32-4181-AE7E-2E4E473F25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206.54</c:v>
                </c:pt>
                <c:pt idx="1">
                  <c:v>209.74</c:v>
                </c:pt>
                <c:pt idx="2">
                  <c:v>214.08</c:v>
                </c:pt>
                <c:pt idx="3">
                  <c:v>204.16</c:v>
                </c:pt>
                <c:pt idx="4">
                  <c:v>201.89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91-4C29-81B1-346155848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208.67</c:v>
                </c:pt>
                <c:pt idx="1">
                  <c:v>208.29</c:v>
                </c:pt>
                <c:pt idx="2">
                  <c:v>218.42</c:v>
                </c:pt>
                <c:pt idx="3">
                  <c:v>227.27</c:v>
                </c:pt>
                <c:pt idx="4">
                  <c:v>223.98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91-4C29-81B1-346155848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【264.97】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【266.61】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【168.38】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>
      <selection activeCell="BL47" sqref="BL47:BZ6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</row>
    <row r="3" spans="1:78" ht="9.75" customHeight="1" x14ac:dyDescent="0.15">
      <c r="A3" s="2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</row>
    <row r="4" spans="1:78" ht="9.75" customHeight="1" x14ac:dyDescent="0.15">
      <c r="A4" s="2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85" t="str">
        <f>データ!H6</f>
        <v>北海道　白糠町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6"/>
      <c r="AE6" s="86"/>
      <c r="AF6" s="86"/>
      <c r="AG6" s="86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6" t="s">
        <v>1</v>
      </c>
      <c r="C7" s="77"/>
      <c r="D7" s="77"/>
      <c r="E7" s="77"/>
      <c r="F7" s="77"/>
      <c r="G7" s="77"/>
      <c r="H7" s="77"/>
      <c r="I7" s="76" t="s">
        <v>2</v>
      </c>
      <c r="J7" s="77"/>
      <c r="K7" s="77"/>
      <c r="L7" s="77"/>
      <c r="M7" s="77"/>
      <c r="N7" s="77"/>
      <c r="O7" s="78"/>
      <c r="P7" s="79" t="s">
        <v>3</v>
      </c>
      <c r="Q7" s="79"/>
      <c r="R7" s="79"/>
      <c r="S7" s="79"/>
      <c r="T7" s="79"/>
      <c r="U7" s="79"/>
      <c r="V7" s="79"/>
      <c r="W7" s="79" t="s">
        <v>4</v>
      </c>
      <c r="X7" s="79"/>
      <c r="Y7" s="79"/>
      <c r="Z7" s="79"/>
      <c r="AA7" s="79"/>
      <c r="AB7" s="79"/>
      <c r="AC7" s="79"/>
      <c r="AD7" s="79" t="s">
        <v>5</v>
      </c>
      <c r="AE7" s="79"/>
      <c r="AF7" s="79"/>
      <c r="AG7" s="79"/>
      <c r="AH7" s="79"/>
      <c r="AI7" s="79"/>
      <c r="AJ7" s="79"/>
      <c r="AK7" s="4"/>
      <c r="AL7" s="79" t="s">
        <v>6</v>
      </c>
      <c r="AM7" s="79"/>
      <c r="AN7" s="79"/>
      <c r="AO7" s="79"/>
      <c r="AP7" s="79"/>
      <c r="AQ7" s="79"/>
      <c r="AR7" s="79"/>
      <c r="AS7" s="79"/>
      <c r="AT7" s="76" t="s">
        <v>7</v>
      </c>
      <c r="AU7" s="77"/>
      <c r="AV7" s="77"/>
      <c r="AW7" s="77"/>
      <c r="AX7" s="77"/>
      <c r="AY7" s="77"/>
      <c r="AZ7" s="77"/>
      <c r="BA7" s="77"/>
      <c r="BB7" s="79" t="s">
        <v>8</v>
      </c>
      <c r="BC7" s="79"/>
      <c r="BD7" s="79"/>
      <c r="BE7" s="79"/>
      <c r="BF7" s="79"/>
      <c r="BG7" s="79"/>
      <c r="BH7" s="79"/>
      <c r="BI7" s="79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80" t="str">
        <f>データ!$I$6</f>
        <v>法適用</v>
      </c>
      <c r="C8" s="81"/>
      <c r="D8" s="81"/>
      <c r="E8" s="81"/>
      <c r="F8" s="81"/>
      <c r="G8" s="81"/>
      <c r="H8" s="81"/>
      <c r="I8" s="80" t="str">
        <f>データ!$J$6</f>
        <v>水道事業</v>
      </c>
      <c r="J8" s="81"/>
      <c r="K8" s="81"/>
      <c r="L8" s="81"/>
      <c r="M8" s="81"/>
      <c r="N8" s="81"/>
      <c r="O8" s="82"/>
      <c r="P8" s="83" t="str">
        <f>データ!$K$6</f>
        <v>末端給水事業</v>
      </c>
      <c r="Q8" s="83"/>
      <c r="R8" s="83"/>
      <c r="S8" s="83"/>
      <c r="T8" s="83"/>
      <c r="U8" s="83"/>
      <c r="V8" s="83"/>
      <c r="W8" s="83" t="str">
        <f>データ!$L$6</f>
        <v>A8</v>
      </c>
      <c r="X8" s="83"/>
      <c r="Y8" s="83"/>
      <c r="Z8" s="83"/>
      <c r="AA8" s="83"/>
      <c r="AB8" s="83"/>
      <c r="AC8" s="83"/>
      <c r="AD8" s="83" t="str">
        <f>データ!$M$6</f>
        <v>非設置</v>
      </c>
      <c r="AE8" s="83"/>
      <c r="AF8" s="83"/>
      <c r="AG8" s="83"/>
      <c r="AH8" s="83"/>
      <c r="AI8" s="83"/>
      <c r="AJ8" s="83"/>
      <c r="AK8" s="4"/>
      <c r="AL8" s="71">
        <f>データ!$R$6</f>
        <v>7710</v>
      </c>
      <c r="AM8" s="71"/>
      <c r="AN8" s="71"/>
      <c r="AO8" s="71"/>
      <c r="AP8" s="71"/>
      <c r="AQ8" s="71"/>
      <c r="AR8" s="71"/>
      <c r="AS8" s="71"/>
      <c r="AT8" s="67">
        <f>データ!$S$6</f>
        <v>773.13</v>
      </c>
      <c r="AU8" s="68"/>
      <c r="AV8" s="68"/>
      <c r="AW8" s="68"/>
      <c r="AX8" s="68"/>
      <c r="AY8" s="68"/>
      <c r="AZ8" s="68"/>
      <c r="BA8" s="68"/>
      <c r="BB8" s="70">
        <f>データ!$T$6</f>
        <v>9.9700000000000006</v>
      </c>
      <c r="BC8" s="70"/>
      <c r="BD8" s="70"/>
      <c r="BE8" s="70"/>
      <c r="BF8" s="70"/>
      <c r="BG8" s="70"/>
      <c r="BH8" s="70"/>
      <c r="BI8" s="70"/>
      <c r="BJ8" s="3"/>
      <c r="BK8" s="3"/>
      <c r="BL8" s="74" t="s">
        <v>10</v>
      </c>
      <c r="BM8" s="75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76" t="s">
        <v>12</v>
      </c>
      <c r="C9" s="77"/>
      <c r="D9" s="77"/>
      <c r="E9" s="77"/>
      <c r="F9" s="77"/>
      <c r="G9" s="77"/>
      <c r="H9" s="77"/>
      <c r="I9" s="76" t="s">
        <v>13</v>
      </c>
      <c r="J9" s="77"/>
      <c r="K9" s="77"/>
      <c r="L9" s="77"/>
      <c r="M9" s="77"/>
      <c r="N9" s="77"/>
      <c r="O9" s="78"/>
      <c r="P9" s="79" t="s">
        <v>14</v>
      </c>
      <c r="Q9" s="79"/>
      <c r="R9" s="79"/>
      <c r="S9" s="79"/>
      <c r="T9" s="79"/>
      <c r="U9" s="79"/>
      <c r="V9" s="79"/>
      <c r="W9" s="79" t="s">
        <v>15</v>
      </c>
      <c r="X9" s="79"/>
      <c r="Y9" s="79"/>
      <c r="Z9" s="79"/>
      <c r="AA9" s="79"/>
      <c r="AB9" s="79"/>
      <c r="AC9" s="79"/>
      <c r="AD9" s="2"/>
      <c r="AE9" s="2"/>
      <c r="AF9" s="2"/>
      <c r="AG9" s="2"/>
      <c r="AH9" s="4"/>
      <c r="AI9" s="4"/>
      <c r="AJ9" s="4"/>
      <c r="AK9" s="4"/>
      <c r="AL9" s="79" t="s">
        <v>16</v>
      </c>
      <c r="AM9" s="79"/>
      <c r="AN9" s="79"/>
      <c r="AO9" s="79"/>
      <c r="AP9" s="79"/>
      <c r="AQ9" s="79"/>
      <c r="AR9" s="79"/>
      <c r="AS9" s="79"/>
      <c r="AT9" s="76" t="s">
        <v>17</v>
      </c>
      <c r="AU9" s="77"/>
      <c r="AV9" s="77"/>
      <c r="AW9" s="77"/>
      <c r="AX9" s="77"/>
      <c r="AY9" s="77"/>
      <c r="AZ9" s="77"/>
      <c r="BA9" s="77"/>
      <c r="BB9" s="79" t="s">
        <v>18</v>
      </c>
      <c r="BC9" s="79"/>
      <c r="BD9" s="79"/>
      <c r="BE9" s="79"/>
      <c r="BF9" s="79"/>
      <c r="BG9" s="79"/>
      <c r="BH9" s="79"/>
      <c r="BI9" s="79"/>
      <c r="BJ9" s="3"/>
      <c r="BK9" s="3"/>
      <c r="BL9" s="65" t="s">
        <v>19</v>
      </c>
      <c r="BM9" s="66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67" t="str">
        <f>データ!$N$6</f>
        <v>-</v>
      </c>
      <c r="C10" s="68"/>
      <c r="D10" s="68"/>
      <c r="E10" s="68"/>
      <c r="F10" s="68"/>
      <c r="G10" s="68"/>
      <c r="H10" s="68"/>
      <c r="I10" s="67">
        <f>データ!$O$6</f>
        <v>91.3</v>
      </c>
      <c r="J10" s="68"/>
      <c r="K10" s="68"/>
      <c r="L10" s="68"/>
      <c r="M10" s="68"/>
      <c r="N10" s="68"/>
      <c r="O10" s="69"/>
      <c r="P10" s="70">
        <f>データ!$P$6</f>
        <v>94.89</v>
      </c>
      <c r="Q10" s="70"/>
      <c r="R10" s="70"/>
      <c r="S10" s="70"/>
      <c r="T10" s="70"/>
      <c r="U10" s="70"/>
      <c r="V10" s="70"/>
      <c r="W10" s="71">
        <f>データ!$Q$6</f>
        <v>4620</v>
      </c>
      <c r="X10" s="71"/>
      <c r="Y10" s="71"/>
      <c r="Z10" s="71"/>
      <c r="AA10" s="71"/>
      <c r="AB10" s="71"/>
      <c r="AC10" s="71"/>
      <c r="AD10" s="2"/>
      <c r="AE10" s="2"/>
      <c r="AF10" s="2"/>
      <c r="AG10" s="2"/>
      <c r="AH10" s="4"/>
      <c r="AI10" s="4"/>
      <c r="AJ10" s="4"/>
      <c r="AK10" s="4"/>
      <c r="AL10" s="71">
        <f>データ!$U$6</f>
        <v>7227</v>
      </c>
      <c r="AM10" s="71"/>
      <c r="AN10" s="71"/>
      <c r="AO10" s="71"/>
      <c r="AP10" s="71"/>
      <c r="AQ10" s="71"/>
      <c r="AR10" s="71"/>
      <c r="AS10" s="71"/>
      <c r="AT10" s="67">
        <f>データ!$V$6</f>
        <v>73.400000000000006</v>
      </c>
      <c r="AU10" s="68"/>
      <c r="AV10" s="68"/>
      <c r="AW10" s="68"/>
      <c r="AX10" s="68"/>
      <c r="AY10" s="68"/>
      <c r="AZ10" s="68"/>
      <c r="BA10" s="68"/>
      <c r="BB10" s="70">
        <f>データ!$W$6</f>
        <v>98.46</v>
      </c>
      <c r="BC10" s="70"/>
      <c r="BD10" s="70"/>
      <c r="BE10" s="70"/>
      <c r="BF10" s="70"/>
      <c r="BG10" s="70"/>
      <c r="BH10" s="70"/>
      <c r="BI10" s="70"/>
      <c r="BJ10" s="2"/>
      <c r="BK10" s="2"/>
      <c r="BL10" s="72" t="s">
        <v>21</v>
      </c>
      <c r="BM10" s="73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23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24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25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51" t="s">
        <v>111</v>
      </c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3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51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3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51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3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51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3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51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3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51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3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51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3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51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3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51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3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51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3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51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3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51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3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51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3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51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3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51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3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51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3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51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3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51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3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1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3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1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3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51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3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51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3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51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3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51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3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51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3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51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3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51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3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51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3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45" t="s">
        <v>26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51" t="s">
        <v>112</v>
      </c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3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51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3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51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3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51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3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51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3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51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3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51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3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51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3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51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3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1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3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1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3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1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3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1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3"/>
    </row>
    <row r="60" spans="1:78" ht="13.5" customHeight="1" x14ac:dyDescent="0.15">
      <c r="A60" s="2"/>
      <c r="B60" s="62" t="s">
        <v>27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51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3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51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3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51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3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45" t="s">
        <v>28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51" t="s">
        <v>113</v>
      </c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3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51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3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51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3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51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3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51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3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51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3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51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3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51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3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51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3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51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3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51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3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51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3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51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3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51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3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51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3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51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3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4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6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【112.01】</v>
      </c>
      <c r="F85" s="27" t="str">
        <f>データ!AS6</f>
        <v>【1.08】</v>
      </c>
      <c r="G85" s="27" t="str">
        <f>データ!BD6</f>
        <v>【264.97】</v>
      </c>
      <c r="H85" s="27" t="str">
        <f>データ!BO6</f>
        <v>【266.61】</v>
      </c>
      <c r="I85" s="27" t="str">
        <f>データ!BZ6</f>
        <v>【103.24】</v>
      </c>
      <c r="J85" s="27" t="str">
        <f>データ!CK6</f>
        <v>【168.38】</v>
      </c>
      <c r="K85" s="27" t="str">
        <f>データ!CV6</f>
        <v>【60.00】</v>
      </c>
      <c r="L85" s="27" t="str">
        <f>データ!DG6</f>
        <v>【89.80】</v>
      </c>
      <c r="M85" s="27" t="str">
        <f>データ!DR6</f>
        <v>【49.59】</v>
      </c>
      <c r="N85" s="27" t="str">
        <f>データ!EC6</f>
        <v>【19.44】</v>
      </c>
      <c r="O85" s="27" t="str">
        <f>データ!EN6</f>
        <v>【0.68】</v>
      </c>
    </row>
  </sheetData>
  <sheetProtection algorithmName="SHA-512" hashValue="FQnCcG4K2BdwjbVbuYXmOk1/34aRV1S3Hg3SD0KIGkqSi5ciTom+eYOFdbltU8Gt20yAXvdDOAhZSF/tPf003Q==" saltValue="4ZicBIJKxLyIM58US0ODwg==" spinCount="100000" sheet="1" objects="1" scenarios="1" formatCells="0" formatColumns="0" formatRows="0"/>
  <mergeCells count="44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8" t="s">
        <v>50</v>
      </c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90"/>
      <c r="X3" s="94" t="s">
        <v>51</v>
      </c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 t="s">
        <v>52</v>
      </c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</row>
    <row r="4" spans="1:144" x14ac:dyDescent="0.15">
      <c r="A4" s="29" t="s">
        <v>53</v>
      </c>
      <c r="B4" s="31"/>
      <c r="C4" s="31"/>
      <c r="D4" s="31"/>
      <c r="E4" s="31"/>
      <c r="F4" s="31"/>
      <c r="G4" s="31"/>
      <c r="H4" s="91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3"/>
      <c r="X4" s="87" t="s">
        <v>54</v>
      </c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 t="s">
        <v>55</v>
      </c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 t="s">
        <v>56</v>
      </c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 t="s">
        <v>57</v>
      </c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 t="s">
        <v>58</v>
      </c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 t="s">
        <v>59</v>
      </c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 t="s">
        <v>60</v>
      </c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 t="s">
        <v>61</v>
      </c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 t="s">
        <v>62</v>
      </c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 t="s">
        <v>63</v>
      </c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 t="s">
        <v>64</v>
      </c>
      <c r="EE4" s="87"/>
      <c r="EF4" s="87"/>
      <c r="EG4" s="87"/>
      <c r="EH4" s="87"/>
      <c r="EI4" s="87"/>
      <c r="EJ4" s="87"/>
      <c r="EK4" s="87"/>
      <c r="EL4" s="87"/>
      <c r="EM4" s="87"/>
      <c r="EN4" s="87"/>
    </row>
    <row r="5" spans="1:144" x14ac:dyDescent="0.15">
      <c r="A5" s="29" t="s">
        <v>65</v>
      </c>
      <c r="B5" s="32"/>
      <c r="C5" s="32"/>
      <c r="D5" s="32"/>
      <c r="E5" s="32"/>
      <c r="F5" s="32"/>
      <c r="G5" s="32"/>
      <c r="H5" s="33" t="s">
        <v>66</v>
      </c>
      <c r="I5" s="33" t="s">
        <v>67</v>
      </c>
      <c r="J5" s="33" t="s">
        <v>68</v>
      </c>
      <c r="K5" s="33" t="s">
        <v>69</v>
      </c>
      <c r="L5" s="33" t="s">
        <v>70</v>
      </c>
      <c r="M5" s="33" t="s">
        <v>5</v>
      </c>
      <c r="N5" s="33" t="s">
        <v>71</v>
      </c>
      <c r="O5" s="33" t="s">
        <v>72</v>
      </c>
      <c r="P5" s="33" t="s">
        <v>73</v>
      </c>
      <c r="Q5" s="33" t="s">
        <v>74</v>
      </c>
      <c r="R5" s="33" t="s">
        <v>75</v>
      </c>
      <c r="S5" s="33" t="s">
        <v>76</v>
      </c>
      <c r="T5" s="33" t="s">
        <v>77</v>
      </c>
      <c r="U5" s="33" t="s">
        <v>78</v>
      </c>
      <c r="V5" s="33" t="s">
        <v>79</v>
      </c>
      <c r="W5" s="33" t="s">
        <v>80</v>
      </c>
      <c r="X5" s="33" t="s">
        <v>81</v>
      </c>
      <c r="Y5" s="33" t="s">
        <v>82</v>
      </c>
      <c r="Z5" s="33" t="s">
        <v>83</v>
      </c>
      <c r="AA5" s="33" t="s">
        <v>84</v>
      </c>
      <c r="AB5" s="33" t="s">
        <v>85</v>
      </c>
      <c r="AC5" s="33" t="s">
        <v>86</v>
      </c>
      <c r="AD5" s="33" t="s">
        <v>87</v>
      </c>
      <c r="AE5" s="33" t="s">
        <v>88</v>
      </c>
      <c r="AF5" s="33" t="s">
        <v>89</v>
      </c>
      <c r="AG5" s="33" t="s">
        <v>90</v>
      </c>
      <c r="AH5" s="33" t="s">
        <v>29</v>
      </c>
      <c r="AI5" s="33" t="s">
        <v>81</v>
      </c>
      <c r="AJ5" s="33" t="s">
        <v>82</v>
      </c>
      <c r="AK5" s="33" t="s">
        <v>83</v>
      </c>
      <c r="AL5" s="33" t="s">
        <v>84</v>
      </c>
      <c r="AM5" s="33" t="s">
        <v>85</v>
      </c>
      <c r="AN5" s="33" t="s">
        <v>86</v>
      </c>
      <c r="AO5" s="33" t="s">
        <v>87</v>
      </c>
      <c r="AP5" s="33" t="s">
        <v>88</v>
      </c>
      <c r="AQ5" s="33" t="s">
        <v>89</v>
      </c>
      <c r="AR5" s="33" t="s">
        <v>90</v>
      </c>
      <c r="AS5" s="33" t="s">
        <v>91</v>
      </c>
      <c r="AT5" s="33" t="s">
        <v>81</v>
      </c>
      <c r="AU5" s="33" t="s">
        <v>82</v>
      </c>
      <c r="AV5" s="33" t="s">
        <v>83</v>
      </c>
      <c r="AW5" s="33" t="s">
        <v>84</v>
      </c>
      <c r="AX5" s="33" t="s">
        <v>85</v>
      </c>
      <c r="AY5" s="33" t="s">
        <v>86</v>
      </c>
      <c r="AZ5" s="33" t="s">
        <v>87</v>
      </c>
      <c r="BA5" s="33" t="s">
        <v>88</v>
      </c>
      <c r="BB5" s="33" t="s">
        <v>89</v>
      </c>
      <c r="BC5" s="33" t="s">
        <v>90</v>
      </c>
      <c r="BD5" s="33" t="s">
        <v>91</v>
      </c>
      <c r="BE5" s="33" t="s">
        <v>81</v>
      </c>
      <c r="BF5" s="33" t="s">
        <v>82</v>
      </c>
      <c r="BG5" s="33" t="s">
        <v>83</v>
      </c>
      <c r="BH5" s="33" t="s">
        <v>84</v>
      </c>
      <c r="BI5" s="33" t="s">
        <v>85</v>
      </c>
      <c r="BJ5" s="33" t="s">
        <v>86</v>
      </c>
      <c r="BK5" s="33" t="s">
        <v>87</v>
      </c>
      <c r="BL5" s="33" t="s">
        <v>88</v>
      </c>
      <c r="BM5" s="33" t="s">
        <v>89</v>
      </c>
      <c r="BN5" s="33" t="s">
        <v>90</v>
      </c>
      <c r="BO5" s="33" t="s">
        <v>91</v>
      </c>
      <c r="BP5" s="33" t="s">
        <v>81</v>
      </c>
      <c r="BQ5" s="33" t="s">
        <v>82</v>
      </c>
      <c r="BR5" s="33" t="s">
        <v>83</v>
      </c>
      <c r="BS5" s="33" t="s">
        <v>84</v>
      </c>
      <c r="BT5" s="33" t="s">
        <v>85</v>
      </c>
      <c r="BU5" s="33" t="s">
        <v>86</v>
      </c>
      <c r="BV5" s="33" t="s">
        <v>87</v>
      </c>
      <c r="BW5" s="33" t="s">
        <v>88</v>
      </c>
      <c r="BX5" s="33" t="s">
        <v>89</v>
      </c>
      <c r="BY5" s="33" t="s">
        <v>90</v>
      </c>
      <c r="BZ5" s="33" t="s">
        <v>91</v>
      </c>
      <c r="CA5" s="33" t="s">
        <v>81</v>
      </c>
      <c r="CB5" s="33" t="s">
        <v>82</v>
      </c>
      <c r="CC5" s="33" t="s">
        <v>83</v>
      </c>
      <c r="CD5" s="33" t="s">
        <v>84</v>
      </c>
      <c r="CE5" s="33" t="s">
        <v>85</v>
      </c>
      <c r="CF5" s="33" t="s">
        <v>86</v>
      </c>
      <c r="CG5" s="33" t="s">
        <v>87</v>
      </c>
      <c r="CH5" s="33" t="s">
        <v>88</v>
      </c>
      <c r="CI5" s="33" t="s">
        <v>89</v>
      </c>
      <c r="CJ5" s="33" t="s">
        <v>90</v>
      </c>
      <c r="CK5" s="33" t="s">
        <v>91</v>
      </c>
      <c r="CL5" s="33" t="s">
        <v>81</v>
      </c>
      <c r="CM5" s="33" t="s">
        <v>82</v>
      </c>
      <c r="CN5" s="33" t="s">
        <v>83</v>
      </c>
      <c r="CO5" s="33" t="s">
        <v>84</v>
      </c>
      <c r="CP5" s="33" t="s">
        <v>85</v>
      </c>
      <c r="CQ5" s="33" t="s">
        <v>86</v>
      </c>
      <c r="CR5" s="33" t="s">
        <v>87</v>
      </c>
      <c r="CS5" s="33" t="s">
        <v>88</v>
      </c>
      <c r="CT5" s="33" t="s">
        <v>89</v>
      </c>
      <c r="CU5" s="33" t="s">
        <v>90</v>
      </c>
      <c r="CV5" s="33" t="s">
        <v>91</v>
      </c>
      <c r="CW5" s="33" t="s">
        <v>81</v>
      </c>
      <c r="CX5" s="33" t="s">
        <v>82</v>
      </c>
      <c r="CY5" s="33" t="s">
        <v>83</v>
      </c>
      <c r="CZ5" s="33" t="s">
        <v>84</v>
      </c>
      <c r="DA5" s="33" t="s">
        <v>85</v>
      </c>
      <c r="DB5" s="33" t="s">
        <v>86</v>
      </c>
      <c r="DC5" s="33" t="s">
        <v>87</v>
      </c>
      <c r="DD5" s="33" t="s">
        <v>88</v>
      </c>
      <c r="DE5" s="33" t="s">
        <v>89</v>
      </c>
      <c r="DF5" s="33" t="s">
        <v>90</v>
      </c>
      <c r="DG5" s="33" t="s">
        <v>91</v>
      </c>
      <c r="DH5" s="33" t="s">
        <v>81</v>
      </c>
      <c r="DI5" s="33" t="s">
        <v>82</v>
      </c>
      <c r="DJ5" s="33" t="s">
        <v>83</v>
      </c>
      <c r="DK5" s="33" t="s">
        <v>84</v>
      </c>
      <c r="DL5" s="33" t="s">
        <v>85</v>
      </c>
      <c r="DM5" s="33" t="s">
        <v>86</v>
      </c>
      <c r="DN5" s="33" t="s">
        <v>87</v>
      </c>
      <c r="DO5" s="33" t="s">
        <v>88</v>
      </c>
      <c r="DP5" s="33" t="s">
        <v>89</v>
      </c>
      <c r="DQ5" s="33" t="s">
        <v>90</v>
      </c>
      <c r="DR5" s="33" t="s">
        <v>91</v>
      </c>
      <c r="DS5" s="33" t="s">
        <v>81</v>
      </c>
      <c r="DT5" s="33" t="s">
        <v>82</v>
      </c>
      <c r="DU5" s="33" t="s">
        <v>83</v>
      </c>
      <c r="DV5" s="33" t="s">
        <v>84</v>
      </c>
      <c r="DW5" s="33" t="s">
        <v>85</v>
      </c>
      <c r="DX5" s="33" t="s">
        <v>86</v>
      </c>
      <c r="DY5" s="33" t="s">
        <v>87</v>
      </c>
      <c r="DZ5" s="33" t="s">
        <v>88</v>
      </c>
      <c r="EA5" s="33" t="s">
        <v>89</v>
      </c>
      <c r="EB5" s="33" t="s">
        <v>90</v>
      </c>
      <c r="EC5" s="33" t="s">
        <v>91</v>
      </c>
      <c r="ED5" s="33" t="s">
        <v>81</v>
      </c>
      <c r="EE5" s="33" t="s">
        <v>82</v>
      </c>
      <c r="EF5" s="33" t="s">
        <v>83</v>
      </c>
      <c r="EG5" s="33" t="s">
        <v>84</v>
      </c>
      <c r="EH5" s="33" t="s">
        <v>85</v>
      </c>
      <c r="EI5" s="33" t="s">
        <v>86</v>
      </c>
      <c r="EJ5" s="33" t="s">
        <v>87</v>
      </c>
      <c r="EK5" s="33" t="s">
        <v>88</v>
      </c>
      <c r="EL5" s="33" t="s">
        <v>89</v>
      </c>
      <c r="EM5" s="33" t="s">
        <v>90</v>
      </c>
      <c r="EN5" s="33" t="s">
        <v>91</v>
      </c>
    </row>
    <row r="6" spans="1:144" s="37" customFormat="1" x14ac:dyDescent="0.15">
      <c r="A6" s="29" t="s">
        <v>92</v>
      </c>
      <c r="B6" s="34">
        <f>B7</f>
        <v>2019</v>
      </c>
      <c r="C6" s="34">
        <f t="shared" ref="C6:W6" si="3">C7</f>
        <v>16683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北海道　白糠町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A8</v>
      </c>
      <c r="M6" s="34" t="str">
        <f t="shared" si="3"/>
        <v>非設置</v>
      </c>
      <c r="N6" s="35" t="str">
        <f t="shared" si="3"/>
        <v>-</v>
      </c>
      <c r="O6" s="35">
        <f t="shared" si="3"/>
        <v>91.3</v>
      </c>
      <c r="P6" s="35">
        <f t="shared" si="3"/>
        <v>94.89</v>
      </c>
      <c r="Q6" s="35">
        <f t="shared" si="3"/>
        <v>4620</v>
      </c>
      <c r="R6" s="35">
        <f t="shared" si="3"/>
        <v>7710</v>
      </c>
      <c r="S6" s="35">
        <f t="shared" si="3"/>
        <v>773.13</v>
      </c>
      <c r="T6" s="35">
        <f t="shared" si="3"/>
        <v>9.9700000000000006</v>
      </c>
      <c r="U6" s="35">
        <f t="shared" si="3"/>
        <v>7227</v>
      </c>
      <c r="V6" s="35">
        <f t="shared" si="3"/>
        <v>73.400000000000006</v>
      </c>
      <c r="W6" s="35">
        <f t="shared" si="3"/>
        <v>98.46</v>
      </c>
      <c r="X6" s="36">
        <f>IF(X7="",NA(),X7)</f>
        <v>104.58</v>
      </c>
      <c r="Y6" s="36">
        <f t="shared" ref="Y6:AG6" si="4">IF(Y7="",NA(),Y7)</f>
        <v>102.09</v>
      </c>
      <c r="Z6" s="36">
        <f t="shared" si="4"/>
        <v>104.08</v>
      </c>
      <c r="AA6" s="36">
        <f t="shared" si="4"/>
        <v>108.97</v>
      </c>
      <c r="AB6" s="36">
        <f t="shared" si="4"/>
        <v>110.19</v>
      </c>
      <c r="AC6" s="36">
        <f t="shared" si="4"/>
        <v>106.62</v>
      </c>
      <c r="AD6" s="36">
        <f t="shared" si="4"/>
        <v>107.95</v>
      </c>
      <c r="AE6" s="36">
        <f t="shared" si="4"/>
        <v>104.47</v>
      </c>
      <c r="AF6" s="36">
        <f t="shared" si="4"/>
        <v>103.81</v>
      </c>
      <c r="AG6" s="36">
        <f t="shared" si="4"/>
        <v>104.35</v>
      </c>
      <c r="AH6" s="35" t="str">
        <f>IF(AH7="","",IF(AH7="-","【-】","【"&amp;SUBSTITUTE(TEXT(AH7,"#,##0.00"),"-","△")&amp;"】"))</f>
        <v>【112.01】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12.59</v>
      </c>
      <c r="AO6" s="36">
        <f t="shared" si="5"/>
        <v>12.44</v>
      </c>
      <c r="AP6" s="36">
        <f t="shared" si="5"/>
        <v>16.399999999999999</v>
      </c>
      <c r="AQ6" s="36">
        <f t="shared" si="5"/>
        <v>25.66</v>
      </c>
      <c r="AR6" s="36">
        <f t="shared" si="5"/>
        <v>21.69</v>
      </c>
      <c r="AS6" s="35" t="str">
        <f>IF(AS7="","",IF(AS7="-","【-】","【"&amp;SUBSTITUTE(TEXT(AS7,"#,##0.00"),"-","△")&amp;"】"))</f>
        <v>【1.08】</v>
      </c>
      <c r="AT6" s="36">
        <f>IF(AT7="",NA(),AT7)</f>
        <v>1888.66</v>
      </c>
      <c r="AU6" s="36">
        <f t="shared" ref="AU6:BC6" si="6">IF(AU7="",NA(),AU7)</f>
        <v>2345.14</v>
      </c>
      <c r="AV6" s="36">
        <f t="shared" si="6"/>
        <v>1974.78</v>
      </c>
      <c r="AW6" s="36">
        <f t="shared" si="6"/>
        <v>1696</v>
      </c>
      <c r="AX6" s="36">
        <f t="shared" si="6"/>
        <v>2133.56</v>
      </c>
      <c r="AY6" s="36">
        <f t="shared" si="6"/>
        <v>416.14</v>
      </c>
      <c r="AZ6" s="36">
        <f t="shared" si="6"/>
        <v>371.89</v>
      </c>
      <c r="BA6" s="36">
        <f t="shared" si="6"/>
        <v>293.23</v>
      </c>
      <c r="BB6" s="36">
        <f t="shared" si="6"/>
        <v>300.14</v>
      </c>
      <c r="BC6" s="36">
        <f t="shared" si="6"/>
        <v>301.04000000000002</v>
      </c>
      <c r="BD6" s="35" t="str">
        <f>IF(BD7="","",IF(BD7="-","【-】","【"&amp;SUBSTITUTE(TEXT(BD7,"#,##0.00"),"-","△")&amp;"】"))</f>
        <v>【264.97】</v>
      </c>
      <c r="BE6" s="36">
        <f>IF(BE7="",NA(),BE7)</f>
        <v>138.32</v>
      </c>
      <c r="BF6" s="36">
        <f t="shared" ref="BF6:BN6" si="7">IF(BF7="",NA(),BF7)</f>
        <v>129.28</v>
      </c>
      <c r="BG6" s="36">
        <f t="shared" si="7"/>
        <v>121</v>
      </c>
      <c r="BH6" s="36">
        <f t="shared" si="7"/>
        <v>112.02</v>
      </c>
      <c r="BI6" s="36">
        <f t="shared" si="7"/>
        <v>101.3</v>
      </c>
      <c r="BJ6" s="36">
        <f t="shared" si="7"/>
        <v>487.22</v>
      </c>
      <c r="BK6" s="36">
        <f t="shared" si="7"/>
        <v>483.11</v>
      </c>
      <c r="BL6" s="36">
        <f t="shared" si="7"/>
        <v>542.29999999999995</v>
      </c>
      <c r="BM6" s="36">
        <f t="shared" si="7"/>
        <v>566.65</v>
      </c>
      <c r="BN6" s="36">
        <f t="shared" si="7"/>
        <v>551.62</v>
      </c>
      <c r="BO6" s="35" t="str">
        <f>IF(BO7="","",IF(BO7="-","【-】","【"&amp;SUBSTITUTE(TEXT(BO7,"#,##0.00"),"-","△")&amp;"】"))</f>
        <v>【266.61】</v>
      </c>
      <c r="BP6" s="36">
        <f>IF(BP7="",NA(),BP7)</f>
        <v>106.68</v>
      </c>
      <c r="BQ6" s="36">
        <f t="shared" ref="BQ6:BY6" si="8">IF(BQ7="",NA(),BQ7)</f>
        <v>104.81</v>
      </c>
      <c r="BR6" s="36">
        <f t="shared" si="8"/>
        <v>102.81</v>
      </c>
      <c r="BS6" s="36">
        <f t="shared" si="8"/>
        <v>108</v>
      </c>
      <c r="BT6" s="36">
        <f t="shared" si="8"/>
        <v>109</v>
      </c>
      <c r="BU6" s="36">
        <f t="shared" si="8"/>
        <v>92.76</v>
      </c>
      <c r="BV6" s="36">
        <f t="shared" si="8"/>
        <v>93.28</v>
      </c>
      <c r="BW6" s="36">
        <f t="shared" si="8"/>
        <v>87.51</v>
      </c>
      <c r="BX6" s="36">
        <f t="shared" si="8"/>
        <v>84.77</v>
      </c>
      <c r="BY6" s="36">
        <f t="shared" si="8"/>
        <v>87.11</v>
      </c>
      <c r="BZ6" s="35" t="str">
        <f>IF(BZ7="","",IF(BZ7="-","【-】","【"&amp;SUBSTITUTE(TEXT(BZ7,"#,##0.00"),"-","△")&amp;"】"))</f>
        <v>【103.24】</v>
      </c>
      <c r="CA6" s="36">
        <f>IF(CA7="",NA(),CA7)</f>
        <v>206.54</v>
      </c>
      <c r="CB6" s="36">
        <f t="shared" ref="CB6:CJ6" si="9">IF(CB7="",NA(),CB7)</f>
        <v>209.74</v>
      </c>
      <c r="CC6" s="36">
        <f t="shared" si="9"/>
        <v>214.08</v>
      </c>
      <c r="CD6" s="36">
        <f t="shared" si="9"/>
        <v>204.16</v>
      </c>
      <c r="CE6" s="36">
        <f t="shared" si="9"/>
        <v>201.89</v>
      </c>
      <c r="CF6" s="36">
        <f t="shared" si="9"/>
        <v>208.67</v>
      </c>
      <c r="CG6" s="36">
        <f t="shared" si="9"/>
        <v>208.29</v>
      </c>
      <c r="CH6" s="36">
        <f t="shared" si="9"/>
        <v>218.42</v>
      </c>
      <c r="CI6" s="36">
        <f t="shared" si="9"/>
        <v>227.27</v>
      </c>
      <c r="CJ6" s="36">
        <f t="shared" si="9"/>
        <v>223.98</v>
      </c>
      <c r="CK6" s="35" t="str">
        <f>IF(CK7="","",IF(CK7="-","【-】","【"&amp;SUBSTITUTE(TEXT(CK7,"#,##0.00"),"-","△")&amp;"】"))</f>
        <v>【168.38】</v>
      </c>
      <c r="CL6" s="36">
        <f>IF(CL7="",NA(),CL7)</f>
        <v>65.540000000000006</v>
      </c>
      <c r="CM6" s="36">
        <f t="shared" ref="CM6:CU6" si="10">IF(CM7="",NA(),CM7)</f>
        <v>65.36</v>
      </c>
      <c r="CN6" s="36">
        <f t="shared" si="10"/>
        <v>70.510000000000005</v>
      </c>
      <c r="CO6" s="36">
        <f t="shared" si="10"/>
        <v>69.42</v>
      </c>
      <c r="CP6" s="36">
        <f t="shared" si="10"/>
        <v>65.27</v>
      </c>
      <c r="CQ6" s="36">
        <f t="shared" si="10"/>
        <v>49.08</v>
      </c>
      <c r="CR6" s="36">
        <f t="shared" si="10"/>
        <v>49.32</v>
      </c>
      <c r="CS6" s="36">
        <f t="shared" si="10"/>
        <v>50.24</v>
      </c>
      <c r="CT6" s="36">
        <f t="shared" si="10"/>
        <v>50.29</v>
      </c>
      <c r="CU6" s="36">
        <f t="shared" si="10"/>
        <v>49.64</v>
      </c>
      <c r="CV6" s="35" t="str">
        <f>IF(CV7="","",IF(CV7="-","【-】","【"&amp;SUBSTITUTE(TEXT(CV7,"#,##0.00"),"-","△")&amp;"】"))</f>
        <v>【60.00】</v>
      </c>
      <c r="CW6" s="36">
        <f>IF(CW7="",NA(),CW7)</f>
        <v>76.400000000000006</v>
      </c>
      <c r="CX6" s="36">
        <f t="shared" ref="CX6:DF6" si="11">IF(CX7="",NA(),CX7)</f>
        <v>76.430000000000007</v>
      </c>
      <c r="CY6" s="36">
        <f t="shared" si="11"/>
        <v>69.69</v>
      </c>
      <c r="CZ6" s="36">
        <f t="shared" si="11"/>
        <v>69.81</v>
      </c>
      <c r="DA6" s="36">
        <f t="shared" si="11"/>
        <v>74.33</v>
      </c>
      <c r="DB6" s="36">
        <f t="shared" si="11"/>
        <v>79.3</v>
      </c>
      <c r="DC6" s="36">
        <f t="shared" si="11"/>
        <v>79.34</v>
      </c>
      <c r="DD6" s="36">
        <f t="shared" si="11"/>
        <v>78.650000000000006</v>
      </c>
      <c r="DE6" s="36">
        <f t="shared" si="11"/>
        <v>77.73</v>
      </c>
      <c r="DF6" s="36">
        <f t="shared" si="11"/>
        <v>78.09</v>
      </c>
      <c r="DG6" s="35" t="str">
        <f>IF(DG7="","",IF(DG7="-","【-】","【"&amp;SUBSTITUTE(TEXT(DG7,"#,##0.00"),"-","△")&amp;"】"))</f>
        <v>【89.80】</v>
      </c>
      <c r="DH6" s="36">
        <f>IF(DH7="",NA(),DH7)</f>
        <v>51.16</v>
      </c>
      <c r="DI6" s="36">
        <f t="shared" ref="DI6:DQ6" si="12">IF(DI7="",NA(),DI7)</f>
        <v>52.13</v>
      </c>
      <c r="DJ6" s="36">
        <f t="shared" si="12"/>
        <v>52.21</v>
      </c>
      <c r="DK6" s="36">
        <f t="shared" si="12"/>
        <v>53.31</v>
      </c>
      <c r="DL6" s="36">
        <f t="shared" si="12"/>
        <v>53.7</v>
      </c>
      <c r="DM6" s="36">
        <f t="shared" si="12"/>
        <v>47.44</v>
      </c>
      <c r="DN6" s="36">
        <f t="shared" si="12"/>
        <v>48.3</v>
      </c>
      <c r="DO6" s="36">
        <f t="shared" si="12"/>
        <v>45.14</v>
      </c>
      <c r="DP6" s="36">
        <f t="shared" si="12"/>
        <v>45.85</v>
      </c>
      <c r="DQ6" s="36">
        <f t="shared" si="12"/>
        <v>47.31</v>
      </c>
      <c r="DR6" s="35" t="str">
        <f>IF(DR7="","",IF(DR7="-","【-】","【"&amp;SUBSTITUTE(TEXT(DR7,"#,##0.00"),"-","△")&amp;"】"))</f>
        <v>【49.59】</v>
      </c>
      <c r="DS6" s="36">
        <f>IF(DS7="",NA(),DS7)</f>
        <v>5.42</v>
      </c>
      <c r="DT6" s="36">
        <f t="shared" ref="DT6:EB6" si="13">IF(DT7="",NA(),DT7)</f>
        <v>22.59</v>
      </c>
      <c r="DU6" s="36">
        <f t="shared" si="13"/>
        <v>22.6</v>
      </c>
      <c r="DV6" s="36">
        <f t="shared" si="13"/>
        <v>24.09</v>
      </c>
      <c r="DW6" s="36">
        <f t="shared" si="13"/>
        <v>25.98</v>
      </c>
      <c r="DX6" s="36">
        <f t="shared" si="13"/>
        <v>11.16</v>
      </c>
      <c r="DY6" s="36">
        <f t="shared" si="13"/>
        <v>12.43</v>
      </c>
      <c r="DZ6" s="36">
        <f t="shared" si="13"/>
        <v>13.58</v>
      </c>
      <c r="EA6" s="36">
        <f t="shared" si="13"/>
        <v>14.13</v>
      </c>
      <c r="EB6" s="36">
        <f t="shared" si="13"/>
        <v>16.77</v>
      </c>
      <c r="EC6" s="35" t="str">
        <f>IF(EC7="","",IF(EC7="-","【-】","【"&amp;SUBSTITUTE(TEXT(EC7,"#,##0.00"),"-","△")&amp;"】"))</f>
        <v>【19.44】</v>
      </c>
      <c r="ED6" s="36">
        <f>IF(ED7="",NA(),ED7)</f>
        <v>0.41</v>
      </c>
      <c r="EE6" s="35">
        <f t="shared" ref="EE6:EM6" si="14">IF(EE7="",NA(),EE7)</f>
        <v>0</v>
      </c>
      <c r="EF6" s="35">
        <f t="shared" si="14"/>
        <v>0</v>
      </c>
      <c r="EG6" s="36">
        <f t="shared" si="14"/>
        <v>1.1299999999999999</v>
      </c>
      <c r="EH6" s="36">
        <f t="shared" si="14"/>
        <v>0.6</v>
      </c>
      <c r="EI6" s="36">
        <f t="shared" si="14"/>
        <v>0.65</v>
      </c>
      <c r="EJ6" s="36">
        <f t="shared" si="14"/>
        <v>0.46</v>
      </c>
      <c r="EK6" s="36">
        <f t="shared" si="14"/>
        <v>0.44</v>
      </c>
      <c r="EL6" s="36">
        <f t="shared" si="14"/>
        <v>0.52</v>
      </c>
      <c r="EM6" s="36">
        <f t="shared" si="14"/>
        <v>0.47</v>
      </c>
      <c r="EN6" s="35" t="str">
        <f>IF(EN7="","",IF(EN7="-","【-】","【"&amp;SUBSTITUTE(TEXT(EN7,"#,##0.00"),"-","△")&amp;"】"))</f>
        <v>【0.68】</v>
      </c>
    </row>
    <row r="7" spans="1:144" s="37" customFormat="1" x14ac:dyDescent="0.15">
      <c r="A7" s="29"/>
      <c r="B7" s="38">
        <v>2019</v>
      </c>
      <c r="C7" s="38">
        <v>16683</v>
      </c>
      <c r="D7" s="38">
        <v>46</v>
      </c>
      <c r="E7" s="38">
        <v>1</v>
      </c>
      <c r="F7" s="38">
        <v>0</v>
      </c>
      <c r="G7" s="38">
        <v>1</v>
      </c>
      <c r="H7" s="38" t="s">
        <v>93</v>
      </c>
      <c r="I7" s="38" t="s">
        <v>94</v>
      </c>
      <c r="J7" s="38" t="s">
        <v>95</v>
      </c>
      <c r="K7" s="38" t="s">
        <v>96</v>
      </c>
      <c r="L7" s="38" t="s">
        <v>97</v>
      </c>
      <c r="M7" s="38" t="s">
        <v>98</v>
      </c>
      <c r="N7" s="39" t="s">
        <v>99</v>
      </c>
      <c r="O7" s="39">
        <v>91.3</v>
      </c>
      <c r="P7" s="39">
        <v>94.89</v>
      </c>
      <c r="Q7" s="39">
        <v>4620</v>
      </c>
      <c r="R7" s="39">
        <v>7710</v>
      </c>
      <c r="S7" s="39">
        <v>773.13</v>
      </c>
      <c r="T7" s="39">
        <v>9.9700000000000006</v>
      </c>
      <c r="U7" s="39">
        <v>7227</v>
      </c>
      <c r="V7" s="39">
        <v>73.400000000000006</v>
      </c>
      <c r="W7" s="39">
        <v>98.46</v>
      </c>
      <c r="X7" s="39">
        <v>104.58</v>
      </c>
      <c r="Y7" s="39">
        <v>102.09</v>
      </c>
      <c r="Z7" s="39">
        <v>104.08</v>
      </c>
      <c r="AA7" s="39">
        <v>108.97</v>
      </c>
      <c r="AB7" s="39">
        <v>110.19</v>
      </c>
      <c r="AC7" s="39">
        <v>106.62</v>
      </c>
      <c r="AD7" s="39">
        <v>107.95</v>
      </c>
      <c r="AE7" s="39">
        <v>104.47</v>
      </c>
      <c r="AF7" s="39">
        <v>103.81</v>
      </c>
      <c r="AG7" s="39">
        <v>104.35</v>
      </c>
      <c r="AH7" s="39">
        <v>112.01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12.59</v>
      </c>
      <c r="AO7" s="39">
        <v>12.44</v>
      </c>
      <c r="AP7" s="39">
        <v>16.399999999999999</v>
      </c>
      <c r="AQ7" s="39">
        <v>25.66</v>
      </c>
      <c r="AR7" s="39">
        <v>21.69</v>
      </c>
      <c r="AS7" s="39">
        <v>1.08</v>
      </c>
      <c r="AT7" s="39">
        <v>1888.66</v>
      </c>
      <c r="AU7" s="39">
        <v>2345.14</v>
      </c>
      <c r="AV7" s="39">
        <v>1974.78</v>
      </c>
      <c r="AW7" s="39">
        <v>1696</v>
      </c>
      <c r="AX7" s="39">
        <v>2133.56</v>
      </c>
      <c r="AY7" s="39">
        <v>416.14</v>
      </c>
      <c r="AZ7" s="39">
        <v>371.89</v>
      </c>
      <c r="BA7" s="39">
        <v>293.23</v>
      </c>
      <c r="BB7" s="39">
        <v>300.14</v>
      </c>
      <c r="BC7" s="39">
        <v>301.04000000000002</v>
      </c>
      <c r="BD7" s="39">
        <v>264.97000000000003</v>
      </c>
      <c r="BE7" s="39">
        <v>138.32</v>
      </c>
      <c r="BF7" s="39">
        <v>129.28</v>
      </c>
      <c r="BG7" s="39">
        <v>121</v>
      </c>
      <c r="BH7" s="39">
        <v>112.02</v>
      </c>
      <c r="BI7" s="39">
        <v>101.3</v>
      </c>
      <c r="BJ7" s="39">
        <v>487.22</v>
      </c>
      <c r="BK7" s="39">
        <v>483.11</v>
      </c>
      <c r="BL7" s="39">
        <v>542.29999999999995</v>
      </c>
      <c r="BM7" s="39">
        <v>566.65</v>
      </c>
      <c r="BN7" s="39">
        <v>551.62</v>
      </c>
      <c r="BO7" s="39">
        <v>266.61</v>
      </c>
      <c r="BP7" s="39">
        <v>106.68</v>
      </c>
      <c r="BQ7" s="39">
        <v>104.81</v>
      </c>
      <c r="BR7" s="39">
        <v>102.81</v>
      </c>
      <c r="BS7" s="39">
        <v>108</v>
      </c>
      <c r="BT7" s="39">
        <v>109</v>
      </c>
      <c r="BU7" s="39">
        <v>92.76</v>
      </c>
      <c r="BV7" s="39">
        <v>93.28</v>
      </c>
      <c r="BW7" s="39">
        <v>87.51</v>
      </c>
      <c r="BX7" s="39">
        <v>84.77</v>
      </c>
      <c r="BY7" s="39">
        <v>87.11</v>
      </c>
      <c r="BZ7" s="39">
        <v>103.24</v>
      </c>
      <c r="CA7" s="39">
        <v>206.54</v>
      </c>
      <c r="CB7" s="39">
        <v>209.74</v>
      </c>
      <c r="CC7" s="39">
        <v>214.08</v>
      </c>
      <c r="CD7" s="39">
        <v>204.16</v>
      </c>
      <c r="CE7" s="39">
        <v>201.89</v>
      </c>
      <c r="CF7" s="39">
        <v>208.67</v>
      </c>
      <c r="CG7" s="39">
        <v>208.29</v>
      </c>
      <c r="CH7" s="39">
        <v>218.42</v>
      </c>
      <c r="CI7" s="39">
        <v>227.27</v>
      </c>
      <c r="CJ7" s="39">
        <v>223.98</v>
      </c>
      <c r="CK7" s="39">
        <v>168.38</v>
      </c>
      <c r="CL7" s="39">
        <v>65.540000000000006</v>
      </c>
      <c r="CM7" s="39">
        <v>65.36</v>
      </c>
      <c r="CN7" s="39">
        <v>70.510000000000005</v>
      </c>
      <c r="CO7" s="39">
        <v>69.42</v>
      </c>
      <c r="CP7" s="39">
        <v>65.27</v>
      </c>
      <c r="CQ7" s="39">
        <v>49.08</v>
      </c>
      <c r="CR7" s="39">
        <v>49.32</v>
      </c>
      <c r="CS7" s="39">
        <v>50.24</v>
      </c>
      <c r="CT7" s="39">
        <v>50.29</v>
      </c>
      <c r="CU7" s="39">
        <v>49.64</v>
      </c>
      <c r="CV7" s="39">
        <v>60</v>
      </c>
      <c r="CW7" s="39">
        <v>76.400000000000006</v>
      </c>
      <c r="CX7" s="39">
        <v>76.430000000000007</v>
      </c>
      <c r="CY7" s="39">
        <v>69.69</v>
      </c>
      <c r="CZ7" s="39">
        <v>69.81</v>
      </c>
      <c r="DA7" s="39">
        <v>74.33</v>
      </c>
      <c r="DB7" s="39">
        <v>79.3</v>
      </c>
      <c r="DC7" s="39">
        <v>79.34</v>
      </c>
      <c r="DD7" s="39">
        <v>78.650000000000006</v>
      </c>
      <c r="DE7" s="39">
        <v>77.73</v>
      </c>
      <c r="DF7" s="39">
        <v>78.09</v>
      </c>
      <c r="DG7" s="39">
        <v>89.8</v>
      </c>
      <c r="DH7" s="39">
        <v>51.16</v>
      </c>
      <c r="DI7" s="39">
        <v>52.13</v>
      </c>
      <c r="DJ7" s="39">
        <v>52.21</v>
      </c>
      <c r="DK7" s="39">
        <v>53.31</v>
      </c>
      <c r="DL7" s="39">
        <v>53.7</v>
      </c>
      <c r="DM7" s="39">
        <v>47.44</v>
      </c>
      <c r="DN7" s="39">
        <v>48.3</v>
      </c>
      <c r="DO7" s="39">
        <v>45.14</v>
      </c>
      <c r="DP7" s="39">
        <v>45.85</v>
      </c>
      <c r="DQ7" s="39">
        <v>47.31</v>
      </c>
      <c r="DR7" s="39">
        <v>49.59</v>
      </c>
      <c r="DS7" s="39">
        <v>5.42</v>
      </c>
      <c r="DT7" s="39">
        <v>22.59</v>
      </c>
      <c r="DU7" s="39">
        <v>22.6</v>
      </c>
      <c r="DV7" s="39">
        <v>24.09</v>
      </c>
      <c r="DW7" s="39">
        <v>25.98</v>
      </c>
      <c r="DX7" s="39">
        <v>11.16</v>
      </c>
      <c r="DY7" s="39">
        <v>12.43</v>
      </c>
      <c r="DZ7" s="39">
        <v>13.58</v>
      </c>
      <c r="EA7" s="39">
        <v>14.13</v>
      </c>
      <c r="EB7" s="39">
        <v>16.77</v>
      </c>
      <c r="EC7" s="39">
        <v>19.440000000000001</v>
      </c>
      <c r="ED7" s="39">
        <v>0.41</v>
      </c>
      <c r="EE7" s="39">
        <v>0</v>
      </c>
      <c r="EF7" s="39">
        <v>0</v>
      </c>
      <c r="EG7" s="39">
        <v>1.1299999999999999</v>
      </c>
      <c r="EH7" s="39">
        <v>0.6</v>
      </c>
      <c r="EI7" s="39">
        <v>0.65</v>
      </c>
      <c r="EJ7" s="39">
        <v>0.46</v>
      </c>
      <c r="EK7" s="39">
        <v>0.44</v>
      </c>
      <c r="EL7" s="39">
        <v>0.52</v>
      </c>
      <c r="EM7" s="39">
        <v>0.47</v>
      </c>
      <c r="EN7" s="39">
        <v>0.68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100</v>
      </c>
      <c r="C9" s="42" t="s">
        <v>101</v>
      </c>
      <c r="D9" s="42" t="s">
        <v>102</v>
      </c>
      <c r="E9" s="42" t="s">
        <v>103</v>
      </c>
      <c r="F9" s="42" t="s">
        <v>104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 t="shared" ref="B10:E10" si="15">DATEVALUE($B7+12-B11&amp;"/1/"&amp;B12)</f>
        <v>46388</v>
      </c>
      <c r="C10" s="43">
        <f t="shared" si="15"/>
        <v>46753</v>
      </c>
      <c r="D10" s="43">
        <f t="shared" si="15"/>
        <v>47119</v>
      </c>
      <c r="E10" s="43">
        <f t="shared" si="15"/>
        <v>47484</v>
      </c>
      <c r="F10" s="44">
        <f>DATEVALUE($B7+12-F11&amp;"/1/"&amp;F12)</f>
        <v>47849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106</v>
      </c>
    </row>
    <row r="13" spans="1:144" x14ac:dyDescent="0.15">
      <c r="B13" t="s">
        <v>107</v>
      </c>
      <c r="C13" t="s">
        <v>108</v>
      </c>
      <c r="D13" t="s">
        <v>108</v>
      </c>
      <c r="E13" t="s">
        <v>107</v>
      </c>
      <c r="F13" t="s">
        <v>109</v>
      </c>
      <c r="G13" t="s">
        <v>110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三枝 奨悟</cp:lastModifiedBy>
  <cp:lastPrinted>2021-01-20T07:45:33Z</cp:lastPrinted>
  <dcterms:created xsi:type="dcterms:W3CDTF">2020-12-04T02:02:20Z</dcterms:created>
  <dcterms:modified xsi:type="dcterms:W3CDTF">2021-01-20T07:55:03Z</dcterms:modified>
  <cp:category/>
</cp:coreProperties>
</file>